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0" yWindow="75" windowWidth="11475" windowHeight="5670" tabRatio="752" activeTab="9"/>
  </bookViews>
  <sheets>
    <sheet name="FORMULÁRIO 11" sheetId="1" r:id="rId1"/>
    <sheet name="FORMULÁRIO 12" sheetId="2" r:id="rId2"/>
    <sheet name="FORMULÁRIO 13" sheetId="3" r:id="rId3"/>
    <sheet name="FORMULÁRIO 14" sheetId="4" r:id="rId4"/>
    <sheet name="FORMULÁRIO 15" sheetId="5" r:id="rId5"/>
    <sheet name="FORMULÁRIO 16" sheetId="6" r:id="rId6"/>
    <sheet name="FORMULÁRIO 17" sheetId="7" r:id="rId7"/>
    <sheet name="FORMULÁRIO 18" sheetId="8" r:id="rId8"/>
    <sheet name="FORMULÁRIO Nº 19" sheetId="12" r:id="rId9"/>
    <sheet name="FORMULÁRIO Nº 20" sheetId="10" r:id="rId10"/>
  </sheets>
  <calcPr calcId="125725"/>
</workbook>
</file>

<file path=xl/calcChain.xml><?xml version="1.0" encoding="utf-8"?>
<calcChain xmlns="http://schemas.openxmlformats.org/spreadsheetml/2006/main">
  <c r="H27" i="4"/>
  <c r="H17" i="5"/>
  <c r="H31" l="1"/>
  <c r="H30"/>
  <c r="H28"/>
  <c r="H24"/>
  <c r="H20"/>
  <c r="H34" i="4"/>
  <c r="H33"/>
  <c r="H32"/>
  <c r="K7" i="12"/>
  <c r="K8" s="1"/>
  <c r="E9" l="1"/>
  <c r="K9"/>
  <c r="G9"/>
  <c r="J9"/>
  <c r="F9"/>
  <c r="H9"/>
  <c r="D9"/>
  <c r="I9"/>
  <c r="H13" i="3"/>
  <c r="H36" i="4"/>
  <c r="H37" s="1"/>
  <c r="H26"/>
  <c r="H28"/>
  <c r="H29"/>
  <c r="H31"/>
  <c r="H18"/>
  <c r="H19"/>
  <c r="H17"/>
  <c r="H21" i="2"/>
  <c r="H13"/>
  <c r="H16" i="5"/>
  <c r="E10" i="10"/>
  <c r="E19" s="1"/>
  <c r="H24" i="7"/>
  <c r="H25"/>
  <c r="H26"/>
  <c r="H27"/>
  <c r="H37" i="5"/>
  <c r="F17" i="8" s="1"/>
  <c r="B22" i="12" s="1"/>
  <c r="C22" s="1"/>
  <c r="H39" i="5"/>
  <c r="H40"/>
  <c r="H16" i="6"/>
  <c r="H23"/>
  <c r="H30"/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1" i="2"/>
  <c r="H30"/>
  <c r="H29"/>
  <c r="H28"/>
  <c r="H14"/>
  <c r="H15"/>
  <c r="H16"/>
  <c r="H17"/>
  <c r="H18"/>
  <c r="H19"/>
  <c r="H22"/>
  <c r="H23"/>
  <c r="H24"/>
  <c r="H25"/>
  <c r="H26"/>
  <c r="H27"/>
  <c r="H15" i="3"/>
  <c r="H14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21" i="4"/>
  <c r="H22"/>
  <c r="H23"/>
  <c r="H24"/>
  <c r="H18" i="5"/>
  <c r="H21"/>
  <c r="H22"/>
  <c r="H25"/>
  <c r="H26"/>
  <c r="H29"/>
  <c r="H29" i="6"/>
  <c r="H17"/>
  <c r="H25"/>
  <c r="H18"/>
  <c r="H24"/>
  <c r="H31"/>
  <c r="H17" i="7"/>
  <c r="H18"/>
  <c r="H19"/>
  <c r="H20"/>
  <c r="H31"/>
  <c r="H32"/>
  <c r="H33"/>
  <c r="H34"/>
  <c r="H26" i="8"/>
  <c r="H29"/>
  <c r="B12" i="12" l="1"/>
  <c r="B13" s="1"/>
  <c r="B14" s="1"/>
  <c r="E20" i="10"/>
  <c r="F28" i="8" s="1"/>
  <c r="F27"/>
  <c r="H32" i="2"/>
  <c r="E24" i="8" s="1"/>
  <c r="F22" i="12"/>
  <c r="E22"/>
  <c r="J22"/>
  <c r="D22"/>
  <c r="H22"/>
  <c r="G22"/>
  <c r="I22"/>
  <c r="H33" i="6"/>
  <c r="F20" i="8" s="1"/>
  <c r="B25" i="12" s="1"/>
  <c r="C25" s="1"/>
  <c r="H32" i="5"/>
  <c r="H33" s="1"/>
  <c r="H34" s="1"/>
  <c r="H33" i="1"/>
  <c r="F21" i="8" s="1"/>
  <c r="B26" i="12" s="1"/>
  <c r="C26" s="1"/>
  <c r="H41" i="5"/>
  <c r="E18" i="10"/>
  <c r="G30" i="8" s="1"/>
  <c r="H35" i="4"/>
  <c r="F15" i="8" s="1"/>
  <c r="B20" i="12" s="1"/>
  <c r="H45" i="3"/>
  <c r="F25" i="8" s="1"/>
  <c r="B28" i="12" s="1"/>
  <c r="C28" s="1"/>
  <c r="H20" i="2"/>
  <c r="E23" i="8" s="1"/>
  <c r="H35" i="7"/>
  <c r="F16" i="8" s="1"/>
  <c r="B21" i="12" s="1"/>
  <c r="C21" s="1"/>
  <c r="G27" i="8" l="1"/>
  <c r="B16" i="12" s="1"/>
  <c r="E12"/>
  <c r="E13" s="1"/>
  <c r="D12"/>
  <c r="D13" s="1"/>
  <c r="G12"/>
  <c r="G13" s="1"/>
  <c r="F12"/>
  <c r="F13" s="1"/>
  <c r="C12"/>
  <c r="C13" s="1"/>
  <c r="H12"/>
  <c r="H13" s="1"/>
  <c r="J12"/>
  <c r="J13" s="1"/>
  <c r="I12"/>
  <c r="I13" s="1"/>
  <c r="J25"/>
  <c r="H25"/>
  <c r="I25"/>
  <c r="F25"/>
  <c r="G25"/>
  <c r="G28" i="8"/>
  <c r="H21" i="12"/>
  <c r="F21"/>
  <c r="G28"/>
  <c r="D28"/>
  <c r="D21"/>
  <c r="J26"/>
  <c r="D26"/>
  <c r="I26"/>
  <c r="G26"/>
  <c r="F28"/>
  <c r="H28"/>
  <c r="D25"/>
  <c r="E25"/>
  <c r="E26"/>
  <c r="E21"/>
  <c r="F26"/>
  <c r="I28"/>
  <c r="E28"/>
  <c r="H26"/>
  <c r="G21"/>
  <c r="I21"/>
  <c r="J21"/>
  <c r="J28"/>
  <c r="C20"/>
  <c r="G20"/>
  <c r="I20"/>
  <c r="E20"/>
  <c r="J20"/>
  <c r="H20"/>
  <c r="D20"/>
  <c r="F20"/>
  <c r="K22"/>
  <c r="C14"/>
  <c r="G14"/>
  <c r="F14"/>
  <c r="J14"/>
  <c r="D14"/>
  <c r="H14"/>
  <c r="E14"/>
  <c r="I14"/>
  <c r="H34" i="6"/>
  <c r="H35" s="1"/>
  <c r="H38" i="4"/>
  <c r="H33" i="2"/>
  <c r="F22" i="8" s="1"/>
  <c r="B27" i="12" s="1"/>
  <c r="F18" i="8"/>
  <c r="B23" i="12" s="1"/>
  <c r="H42" i="5"/>
  <c r="K12" i="12" l="1"/>
  <c r="K13" s="1"/>
  <c r="G29" i="8"/>
  <c r="K25" i="12"/>
  <c r="B17"/>
  <c r="D17" s="1"/>
  <c r="K28"/>
  <c r="K21"/>
  <c r="K26"/>
  <c r="C27"/>
  <c r="H27"/>
  <c r="D27"/>
  <c r="I27"/>
  <c r="F27"/>
  <c r="G27"/>
  <c r="E27"/>
  <c r="J27"/>
  <c r="C23"/>
  <c r="F23"/>
  <c r="J23"/>
  <c r="G23"/>
  <c r="E23"/>
  <c r="D23"/>
  <c r="H23"/>
  <c r="I23"/>
  <c r="K20"/>
  <c r="F16"/>
  <c r="E16"/>
  <c r="C16"/>
  <c r="D16"/>
  <c r="I16"/>
  <c r="G16"/>
  <c r="J16"/>
  <c r="H16"/>
  <c r="K14"/>
  <c r="F19" i="8"/>
  <c r="B24" i="12" s="1"/>
  <c r="E32" i="8"/>
  <c r="B18" i="12" l="1"/>
  <c r="I17"/>
  <c r="I18" s="1"/>
  <c r="E17"/>
  <c r="E18" s="1"/>
  <c r="C17"/>
  <c r="C18" s="1"/>
  <c r="H17"/>
  <c r="H18" s="1"/>
  <c r="F17"/>
  <c r="F18" s="1"/>
  <c r="G17"/>
  <c r="G18" s="1"/>
  <c r="J17"/>
  <c r="J18" s="1"/>
  <c r="K27"/>
  <c r="C24"/>
  <c r="C29" s="1"/>
  <c r="D24"/>
  <c r="D29" s="1"/>
  <c r="F24"/>
  <c r="F29" s="1"/>
  <c r="J24"/>
  <c r="J29" s="1"/>
  <c r="I24"/>
  <c r="I29" s="1"/>
  <c r="E24"/>
  <c r="E29" s="1"/>
  <c r="G24"/>
  <c r="G29" s="1"/>
  <c r="H24"/>
  <c r="H29" s="1"/>
  <c r="B29"/>
  <c r="K23"/>
  <c r="K16"/>
  <c r="D18"/>
  <c r="F26" i="8"/>
  <c r="B31" i="12" l="1"/>
  <c r="K17"/>
  <c r="F31"/>
  <c r="C31"/>
  <c r="I31"/>
  <c r="G31"/>
  <c r="E31"/>
  <c r="K24"/>
  <c r="K29" s="1"/>
  <c r="J31"/>
  <c r="D31"/>
  <c r="H31"/>
  <c r="K18"/>
  <c r="G26" i="8"/>
  <c r="F29" l="1"/>
  <c r="F30" s="1"/>
  <c r="K31" i="12"/>
  <c r="F32" s="1"/>
  <c r="B41" i="8" l="1"/>
  <c r="F41"/>
  <c r="D33" i="12"/>
  <c r="A33"/>
  <c r="K32"/>
</calcChain>
</file>

<file path=xl/sharedStrings.xml><?xml version="1.0" encoding="utf-8"?>
<sst xmlns="http://schemas.openxmlformats.org/spreadsheetml/2006/main" count="316" uniqueCount="196">
  <si>
    <t>UEM/PPG/PGD</t>
  </si>
  <si>
    <t>CURSO DE</t>
  </si>
  <si>
    <t>QUADRO VI</t>
  </si>
  <si>
    <t>ESPECIFICAÇÕES DOS RECURSOS</t>
  </si>
  <si>
    <t>6.1. RECURSOS FÍSICOS</t>
  </si>
  <si>
    <t xml:space="preserve">       TABELA 01 - OBRAS E INSTALAÇÕES</t>
  </si>
  <si>
    <t>(R$.1,00)</t>
  </si>
  <si>
    <t>ÁREA OU</t>
  </si>
  <si>
    <t xml:space="preserve">VALOR </t>
  </si>
  <si>
    <t>VALOR</t>
  </si>
  <si>
    <t>ESPECIFICAÇÕES</t>
  </si>
  <si>
    <t>VOLUME</t>
  </si>
  <si>
    <t>UNITÁRIO</t>
  </si>
  <si>
    <t>TOTAL</t>
  </si>
  <si>
    <t>M3 OU M2</t>
  </si>
  <si>
    <t xml:space="preserve">Justificar sua necessidade para o curso: </t>
  </si>
  <si>
    <t>PÓS-GRADUAÇÃO</t>
  </si>
  <si>
    <t xml:space="preserve">       TABELA 02 - MATERIAL PERMANENTE E EQUIPAMENTOS</t>
  </si>
  <si>
    <t>(R$. 1,00)</t>
  </si>
  <si>
    <t>UNIDADE</t>
  </si>
  <si>
    <t>QTDADE</t>
  </si>
  <si>
    <t>MEDIDA</t>
  </si>
  <si>
    <t xml:space="preserve">       TABELA 03 - MATERIAL BIBLIOGRÁFICO</t>
  </si>
  <si>
    <t>FORMULÁRIO Nº 13</t>
  </si>
  <si>
    <t>6.2. RECURSOS HUMANOS</t>
  </si>
  <si>
    <t xml:space="preserve">       TABELA 01 - DESPESAS COM RECURSOS HUMANOS DA UEM</t>
  </si>
  <si>
    <t>Nº DE HORAS</t>
  </si>
  <si>
    <t xml:space="preserve">HORAS </t>
  </si>
  <si>
    <t>DEDICADAS</t>
  </si>
  <si>
    <t>REDUZIDAS</t>
  </si>
  <si>
    <t>GLOBAL</t>
  </si>
  <si>
    <t>AO CURSO</t>
  </si>
  <si>
    <t>a) Pessoal docente:</t>
  </si>
  <si>
    <t xml:space="preserve">    docente</t>
  </si>
  <si>
    <t xml:space="preserve">    h/aula</t>
  </si>
  <si>
    <t xml:space="preserve">    h/orientação</t>
  </si>
  <si>
    <t xml:space="preserve">    h/coordenação</t>
  </si>
  <si>
    <t>SUBTOTAL</t>
  </si>
  <si>
    <t>TOTAL (1)</t>
  </si>
  <si>
    <t>QUANTIDADE DE DIÁRIAS</t>
  </si>
  <si>
    <t>TOTAL (2)</t>
  </si>
  <si>
    <t>TOTAL GERAL</t>
  </si>
  <si>
    <t xml:space="preserve">       TABELA 02 - SERVIÇOS DE TERCEIROS E ENCARGOS DIVERSOS</t>
  </si>
  <si>
    <t>OUTRAS DESPESAS</t>
  </si>
  <si>
    <t>VLR. UNIT.</t>
  </si>
  <si>
    <t>TRANSPORTE:</t>
  </si>
  <si>
    <t xml:space="preserve">    PASSAGENS</t>
  </si>
  <si>
    <t>ESTADIA:</t>
  </si>
  <si>
    <t xml:space="preserve">    DIÁRIA</t>
  </si>
  <si>
    <t xml:space="preserve">    ALIMENTAÇÃO</t>
  </si>
  <si>
    <t>FORMULÁRIO Nº 15</t>
  </si>
  <si>
    <t>6.3. OUTRAS NECESSIDADES</t>
  </si>
  <si>
    <t xml:space="preserve">       TABELA 01 - OUTROS SERVIÇOS DE TERCEIROS E ENCARGOS DIVERSOS</t>
  </si>
  <si>
    <t>1. Secretaria - PPG/PGD</t>
  </si>
  <si>
    <t xml:space="preserve">    1.1. Fotocópias</t>
  </si>
  <si>
    <t xml:space="preserve">    1.2. Correios</t>
  </si>
  <si>
    <t xml:space="preserve">    1.3. Outros</t>
  </si>
  <si>
    <t>2. Curso</t>
  </si>
  <si>
    <t xml:space="preserve">   </t>
  </si>
  <si>
    <t xml:space="preserve">    2.1. Fotocópias</t>
  </si>
  <si>
    <t xml:space="preserve">    2.2. Correios</t>
  </si>
  <si>
    <t xml:space="preserve">    2.3. Outros</t>
  </si>
  <si>
    <t xml:space="preserve">    3.1. Fotocópias</t>
  </si>
  <si>
    <t xml:space="preserve">    3.2. Correios</t>
  </si>
  <si>
    <t xml:space="preserve">    3.3. Outros</t>
  </si>
  <si>
    <t>TOTAL FOTOCÓPIAS</t>
  </si>
  <si>
    <t>TOTAL DEMAIS ITENS</t>
  </si>
  <si>
    <t>OBSSERVAÇÕES:</t>
  </si>
  <si>
    <t>FORMULÁRIO Nº 16</t>
  </si>
  <si>
    <t xml:space="preserve">       TABELA 02 - MATERIAL DE CONSUMO</t>
  </si>
  <si>
    <t>UNIDADE DE</t>
  </si>
  <si>
    <t>QUANTIDA-</t>
  </si>
  <si>
    <t>DE A SER</t>
  </si>
  <si>
    <t>ADQUIRIDA</t>
  </si>
  <si>
    <t xml:space="preserve">    1.1. Folder</t>
  </si>
  <si>
    <t xml:space="preserve">    1.2. Cartaz</t>
  </si>
  <si>
    <t xml:space="preserve">    1.3. Encadernação</t>
  </si>
  <si>
    <t xml:space="preserve">    1.4. Outros</t>
  </si>
  <si>
    <t xml:space="preserve">    2.1. Certificados dos Alunos</t>
  </si>
  <si>
    <t xml:space="preserve">    2.2. Certificados de Professores</t>
  </si>
  <si>
    <t xml:space="preserve">    2.3. Carteiras de RA</t>
  </si>
  <si>
    <t xml:space="preserve">    2.4. Relatórios de Controle Acadêmico</t>
  </si>
  <si>
    <t>3. Curso</t>
  </si>
  <si>
    <t xml:space="preserve">    3.1. Folder</t>
  </si>
  <si>
    <t xml:space="preserve">    3.2. Cartaz</t>
  </si>
  <si>
    <t xml:space="preserve">    3.3. Encadernação</t>
  </si>
  <si>
    <t xml:space="preserve">    3.4. Outros</t>
  </si>
  <si>
    <t>OBSERVAÇÕES:</t>
  </si>
  <si>
    <t>FORMULÁRIO Nº 17</t>
  </si>
  <si>
    <t>6.4. RECURSOS FINANCEIROS</t>
  </si>
  <si>
    <t xml:space="preserve">       TABELA 01 - RESUMO DA PREVISÃO DE DESPESAS E ESPECIFICAÇÃO</t>
  </si>
  <si>
    <t xml:space="preserve">                           DAS FONTES DE RECURSOS</t>
  </si>
  <si>
    <t>COBERTURA DAS</t>
  </si>
  <si>
    <t>DESPESAS</t>
  </si>
  <si>
    <t>ORDEM</t>
  </si>
  <si>
    <t>MENSALI-</t>
  </si>
  <si>
    <t>CONVÊNIO</t>
  </si>
  <si>
    <t>DADES</t>
  </si>
  <si>
    <t>01</t>
  </si>
  <si>
    <t>- 31000000 - PESSOAL E ENCARGOS SOCIAIS</t>
  </si>
  <si>
    <t>03</t>
  </si>
  <si>
    <t>- 33903000 - MATERIAL DE CONSUMO</t>
  </si>
  <si>
    <t>04</t>
  </si>
  <si>
    <t>- 33903300 - PASSAGENS E DESP. C/ LOCOMOÇÃO</t>
  </si>
  <si>
    <t>05</t>
  </si>
  <si>
    <t>06</t>
  </si>
  <si>
    <t>- 33903900 - OUTROS SERV. TERC. PES. JURÍDICA</t>
  </si>
  <si>
    <t>07</t>
  </si>
  <si>
    <t>- 33903909 - LOCAÇÃO EQUIP. DE REPROGRAFIA</t>
  </si>
  <si>
    <t>08</t>
  </si>
  <si>
    <t>- 44905100 - OBRAS E INSTALAÇÕES</t>
  </si>
  <si>
    <t>09</t>
  </si>
  <si>
    <t>- 44905200 - MAT. PERMANENTE E EQUIPAMENTOS</t>
  </si>
  <si>
    <t xml:space="preserve">10 </t>
  </si>
  <si>
    <t>SUBTOTAL (1)</t>
  </si>
  <si>
    <t>11</t>
  </si>
  <si>
    <t>12</t>
  </si>
  <si>
    <t>SUBTOTAL (2)</t>
  </si>
  <si>
    <t>% DE DESPESAS COM RECURSOS HUMANOS</t>
  </si>
  <si>
    <t>ITEM/RUBRICA</t>
  </si>
  <si>
    <t>1º TRIM</t>
  </si>
  <si>
    <t>2º TRIM</t>
  </si>
  <si>
    <t>3º TRIM</t>
  </si>
  <si>
    <t>4º TRIM</t>
  </si>
  <si>
    <t>01 - 31000000 - PESSOAL E ENC. SOCIAIS</t>
  </si>
  <si>
    <t>03 - 33903000 - MATERIAL DE CONSUMO</t>
  </si>
  <si>
    <t>04 - 33903300 - PASSAGENS DESP. C/ LOCOMOÇ.</t>
  </si>
  <si>
    <t>05 - 33903600 - OUTROS SERV. TERC. PES. FÍSIC.</t>
  </si>
  <si>
    <t>06 - 33903900 - OUTROS SERV. TERC. PES. JUR.</t>
  </si>
  <si>
    <t>07 - 33903909 - LOC. EQUIP. REPROGRAFIA</t>
  </si>
  <si>
    <t>08 - 44905100 - OBRAS E INSTALAÇÕES</t>
  </si>
  <si>
    <t>09 - 44905200 - MAT. PERM. E EQUIPAMENTOS</t>
  </si>
  <si>
    <t>10 - 44905207 - MATERIAL BIBLIOGRÁFICO</t>
  </si>
  <si>
    <t>SALDO FINANCEIRO</t>
  </si>
  <si>
    <t xml:space="preserve">  </t>
  </si>
  <si>
    <t>Aula</t>
  </si>
  <si>
    <t xml:space="preserve">    Orientação</t>
  </si>
  <si>
    <t xml:space="preserve">  Coordenação</t>
  </si>
  <si>
    <t>CURSO DE ESPECIALIZAÇÃO</t>
  </si>
  <si>
    <t>FORMULÁRIO Nº 12</t>
  </si>
  <si>
    <t>FORMULÁRIO Nº 18</t>
  </si>
  <si>
    <t>FORMULÁRIO Nº 20</t>
  </si>
  <si>
    <t>FORMULÁRIO Nº 14</t>
  </si>
  <si>
    <t>OBRIGAÇÕES PATRONAIS (20%)</t>
  </si>
  <si>
    <t>FORMULÁRIO Nº 11</t>
  </si>
  <si>
    <t>FORMULÁRIO Nº19</t>
  </si>
  <si>
    <t>a) Pessoal docente/ Externo:</t>
  </si>
  <si>
    <t xml:space="preserve">Justificar sua necessidade para o curso e local que ficará o equipamento : </t>
  </si>
  <si>
    <t>b) Apoio técnico</t>
  </si>
  <si>
    <t>b) Apoio Técnico</t>
  </si>
  <si>
    <t xml:space="preserve">    b   - Mês base de cálculo:</t>
  </si>
  <si>
    <t xml:space="preserve"> </t>
  </si>
  <si>
    <t>OBS: não computar nos cálculos as 03 bolsas  destinadas a servidores da UEM (Resolução no. 296/97 - CAD</t>
  </si>
  <si>
    <t xml:space="preserve">         Art. 1o. )</t>
  </si>
  <si>
    <t xml:space="preserve">      </t>
  </si>
  <si>
    <t xml:space="preserve">    a   - Nº de mensalidades(*):</t>
  </si>
  <si>
    <t xml:space="preserve">         (*) total de mensalidades (incluída  a taxa de matrícula)</t>
  </si>
  <si>
    <t xml:space="preserve">    c   - Valor de mensalidade proposto:</t>
  </si>
  <si>
    <t xml:space="preserve">    d   - Taxa de inscrição:</t>
  </si>
  <si>
    <t xml:space="preserve">    e   - Taxa de Matrícula:(1a. Mensalidade)</t>
  </si>
  <si>
    <t xml:space="preserve">    f    - Arrecadação total:(a x g x c) + (d x g)  </t>
  </si>
  <si>
    <t xml:space="preserve">    g   - Número mínimo de vagas (pagantes): </t>
  </si>
  <si>
    <t xml:space="preserve"> 33903000 - MATERIAL BIBLIOGRÁFICO</t>
  </si>
  <si>
    <t>NACIONAL</t>
  </si>
  <si>
    <t>INTERNACIONAL</t>
  </si>
  <si>
    <t xml:space="preserve">- 33903600 - OUTROS SERV. TERC. PESSOA FÍSICA + ENCARGOS            </t>
  </si>
  <si>
    <t xml:space="preserve">NACIONAL </t>
  </si>
  <si>
    <t>Local que será disponível o Material Bibliográfico:</t>
  </si>
  <si>
    <t>(      ) sim, o corpo docente da UEM não será remunerado.</t>
  </si>
  <si>
    <t>(     ) não, o corpo docente da UEM será remunerado.</t>
  </si>
  <si>
    <t>2. DAA (*)</t>
  </si>
  <si>
    <t>(*) Os valores do ítem 02 são fixados pela DAA, conforme tabela.</t>
  </si>
  <si>
    <t xml:space="preserve">           </t>
  </si>
  <si>
    <t>- RESERVA TÉCNICA</t>
  </si>
  <si>
    <t>- CUSTOS IMPUTADOS/UEM</t>
  </si>
  <si>
    <t xml:space="preserve">Desvinculação de Receitas de Estados e Município (DREM) </t>
  </si>
  <si>
    <t>DREM - (Instrução Normativa PLD/PAD 1/2019)</t>
  </si>
  <si>
    <t>RECEITAS</t>
  </si>
  <si>
    <t>RECEITAS PREVISTAS (nº de alunos matric. x mensalidades x nº de meses no trimeste)</t>
  </si>
  <si>
    <t>SALDO</t>
  </si>
  <si>
    <t>5º TRIM</t>
  </si>
  <si>
    <t>6º TRIM</t>
  </si>
  <si>
    <t>7º TRIM</t>
  </si>
  <si>
    <t>8º TRIM</t>
  </si>
  <si>
    <t>CRONOGRAMA DE RECEITA/DESEMBOLSO DO  FUNCIONAMENTO DO CURSO</t>
  </si>
  <si>
    <t>TOTAIS</t>
  </si>
  <si>
    <t>DESPESAS GERAIS</t>
  </si>
  <si>
    <t>mês/ano</t>
  </si>
  <si>
    <t>*Arrecadação total descontado 30% de repasse da DREM</t>
  </si>
  <si>
    <t>TOTAL GERAL*  (soma subtotal 1 + subtotal 2)</t>
  </si>
  <si>
    <t>DEDUÇÕES</t>
  </si>
  <si>
    <t>Obs.: A previsão orçamentária do curso atende ao disposto na Res. 296/97-CAD e Resolução 133/2022-CAD.</t>
  </si>
  <si>
    <t>O pessoal docente tenderá a Resolução Nº 133/2022 - CAD, em seu Art. 12º e incisos.</t>
  </si>
  <si>
    <r>
      <t xml:space="preserve">           Despesas c/recursos humanos </t>
    </r>
    <r>
      <rPr>
        <b/>
        <sz val="9"/>
        <color theme="0"/>
        <rFont val="Arial"/>
        <family val="2"/>
      </rPr>
      <t>não podem ultrapassar xx,x%</t>
    </r>
    <r>
      <rPr>
        <sz val="9"/>
        <color theme="0"/>
        <rFont val="Arial"/>
        <family val="2"/>
      </rPr>
      <t xml:space="preserve"> do Total Geral do projeto, ou 20% conforme o caso.</t>
    </r>
  </si>
  <si>
    <t>Total de Custos Imputado</t>
  </si>
  <si>
    <t xml:space="preserve">Total da Reserva Técnica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</si>
</sst>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R$&quot;#,##0.00;[Red]\-&quot;R$&quot;#,##0.00"/>
    <numFmt numFmtId="165" formatCode="0.00_);\(0.00\)"/>
    <numFmt numFmtId="166" formatCode="&quot;R$ &quot;#,##0.00"/>
  </numFmts>
  <fonts count="2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2"/>
      <color theme="0"/>
      <name val="Arial"/>
      <family val="2"/>
    </font>
    <font>
      <b/>
      <sz val="13"/>
      <name val="Arial Black"/>
      <family val="2"/>
    </font>
    <font>
      <sz val="12"/>
      <name val="Arial"/>
      <family val="2"/>
    </font>
    <font>
      <b/>
      <sz val="11"/>
      <name val="Arial"/>
      <family val="2"/>
    </font>
    <font>
      <b/>
      <sz val="11.8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BEEF4"/>
        <bgColor rgb="FFE3E3E3"/>
      </patternFill>
    </fill>
    <fill>
      <patternFill patternType="solid">
        <fgColor theme="4" tint="0.79998168889431442"/>
        <bgColor rgb="FFE3E3E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8">
    <xf numFmtId="0" fontId="0" fillId="0" borderId="0" xfId="0"/>
    <xf numFmtId="0" fontId="4" fillId="0" borderId="4" xfId="0" applyFont="1" applyBorder="1" applyAlignment="1" applyProtection="1">
      <alignment horizontal="centerContinuous"/>
      <protection locked="0"/>
    </xf>
    <xf numFmtId="0" fontId="4" fillId="0" borderId="1" xfId="0" applyFont="1" applyBorder="1" applyAlignment="1" applyProtection="1">
      <alignment horizontal="centerContinuous"/>
      <protection locked="0"/>
    </xf>
    <xf numFmtId="0" fontId="4" fillId="0" borderId="5" xfId="0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Continuous" vertical="center"/>
      <protection locked="0"/>
    </xf>
    <xf numFmtId="0" fontId="4" fillId="0" borderId="8" xfId="0" applyFont="1" applyBorder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Continuous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Continuous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</xf>
    <xf numFmtId="39" fontId="0" fillId="0" borderId="6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39" fontId="0" fillId="0" borderId="9" xfId="0" applyNumberFormat="1" applyBorder="1" applyAlignment="1" applyProtection="1">
      <alignment horizontal="center" vertical="center"/>
    </xf>
    <xf numFmtId="43" fontId="7" fillId="0" borderId="7" xfId="1" applyFont="1" applyBorder="1" applyAlignment="1" applyProtection="1">
      <alignment horizontal="right" vertical="center"/>
    </xf>
    <xf numFmtId="43" fontId="7" fillId="0" borderId="6" xfId="1" applyFont="1" applyBorder="1" applyAlignment="1" applyProtection="1">
      <alignment horizontal="right" vertical="center"/>
    </xf>
    <xf numFmtId="43" fontId="0" fillId="0" borderId="7" xfId="1" applyFont="1" applyBorder="1" applyAlignment="1" applyProtection="1">
      <alignment vertical="center"/>
    </xf>
    <xf numFmtId="43" fontId="7" fillId="0" borderId="10" xfId="1" applyFont="1" applyBorder="1" applyAlignment="1" applyProtection="1">
      <alignment horizontal="right" vertical="center"/>
    </xf>
    <xf numFmtId="43" fontId="7" fillId="0" borderId="9" xfId="1" applyFont="1" applyBorder="1" applyAlignment="1" applyProtection="1">
      <alignment horizontal="right" vertical="center"/>
    </xf>
    <xf numFmtId="43" fontId="6" fillId="2" borderId="10" xfId="1" applyFont="1" applyFill="1" applyBorder="1" applyAlignment="1" applyProtection="1">
      <alignment horizontal="right" vertical="center"/>
    </xf>
    <xf numFmtId="43" fontId="8" fillId="2" borderId="13" xfId="1" applyFont="1" applyFill="1" applyBorder="1" applyAlignment="1" applyProtection="1">
      <alignment vertical="center"/>
    </xf>
    <xf numFmtId="49" fontId="11" fillId="0" borderId="4" xfId="0" applyNumberFormat="1" applyFont="1" applyBorder="1" applyAlignment="1" applyProtection="1">
      <alignment horizontal="centerContinuous" vertical="center"/>
      <protection locked="0"/>
    </xf>
    <xf numFmtId="4" fontId="8" fillId="0" borderId="5" xfId="0" applyNumberFormat="1" applyFont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Continuous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39" fontId="8" fillId="2" borderId="13" xfId="0" applyNumberFormat="1" applyFont="1" applyFill="1" applyBorder="1" applyAlignment="1" applyProtection="1">
      <alignment horizontal="center" vertical="center"/>
    </xf>
    <xf numFmtId="43" fontId="8" fillId="6" borderId="13" xfId="1" applyFont="1" applyFill="1" applyBorder="1" applyAlignment="1" applyProtection="1">
      <alignment vertical="center"/>
    </xf>
    <xf numFmtId="43" fontId="8" fillId="2" borderId="9" xfId="1" applyFont="1" applyFill="1" applyBorder="1" applyAlignment="1" applyProtection="1">
      <alignment vertical="center"/>
    </xf>
    <xf numFmtId="4" fontId="8" fillId="0" borderId="5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43" fontId="12" fillId="6" borderId="5" xfId="1" applyFont="1" applyFill="1" applyBorder="1" applyAlignment="1" applyProtection="1">
      <alignment horizontal="centerContinuous" vertical="center"/>
    </xf>
    <xf numFmtId="4" fontId="8" fillId="0" borderId="0" xfId="0" applyNumberFormat="1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43" fontId="12" fillId="6" borderId="0" xfId="1" applyFont="1" applyFill="1" applyBorder="1" applyAlignment="1" applyProtection="1">
      <alignment horizontal="centerContinuous" vertical="center"/>
    </xf>
    <xf numFmtId="4" fontId="8" fillId="0" borderId="8" xfId="0" applyNumberFormat="1" applyFont="1" applyBorder="1" applyAlignment="1" applyProtection="1">
      <alignment horizontal="centerContinuous" vertical="center"/>
    </xf>
    <xf numFmtId="0" fontId="8" fillId="0" borderId="8" xfId="0" applyFont="1" applyBorder="1" applyAlignment="1" applyProtection="1">
      <alignment horizontal="left" vertical="center"/>
    </xf>
    <xf numFmtId="43" fontId="12" fillId="0" borderId="8" xfId="1" applyFont="1" applyBorder="1" applyAlignment="1" applyProtection="1">
      <alignment horizontal="center" vertical="center"/>
    </xf>
    <xf numFmtId="43" fontId="12" fillId="0" borderId="8" xfId="1" applyFont="1" applyBorder="1" applyAlignment="1" applyProtection="1">
      <alignment horizontal="centerContinuous" vertical="center"/>
    </xf>
    <xf numFmtId="43" fontId="14" fillId="0" borderId="0" xfId="1" applyFont="1" applyAlignment="1" applyProtection="1">
      <alignment horizontal="center" vertical="center"/>
    </xf>
    <xf numFmtId="4" fontId="8" fillId="0" borderId="13" xfId="0" applyNumberFormat="1" applyFont="1" applyBorder="1" applyAlignment="1" applyProtection="1">
      <alignment horizontal="centerContinuous" vertical="center"/>
    </xf>
    <xf numFmtId="0" fontId="8" fillId="0" borderId="13" xfId="0" applyFont="1" applyBorder="1" applyAlignment="1" applyProtection="1">
      <alignment horizontal="centerContinuous" vertical="center"/>
    </xf>
    <xf numFmtId="0" fontId="8" fillId="0" borderId="12" xfId="0" applyFont="1" applyBorder="1" applyAlignment="1" applyProtection="1">
      <alignment horizontal="center" vertical="center"/>
    </xf>
    <xf numFmtId="39" fontId="8" fillId="0" borderId="12" xfId="0" applyNumberFormat="1" applyFont="1" applyBorder="1" applyAlignment="1" applyProtection="1">
      <alignment horizontal="center" vertical="center"/>
    </xf>
    <xf numFmtId="4" fontId="8" fillId="0" borderId="14" xfId="0" applyNumberFormat="1" applyFont="1" applyBorder="1" applyAlignment="1" applyProtection="1">
      <alignment horizontal="centerContinuous" vertical="center"/>
    </xf>
    <xf numFmtId="0" fontId="8" fillId="0" borderId="14" xfId="0" applyFont="1" applyBorder="1" applyAlignment="1" applyProtection="1">
      <alignment horizontal="centerContinuous" vertical="center"/>
    </xf>
    <xf numFmtId="0" fontId="8" fillId="0" borderId="14" xfId="0" applyFont="1" applyBorder="1" applyAlignment="1" applyProtection="1">
      <alignment horizontal="center" vertical="center"/>
    </xf>
    <xf numFmtId="39" fontId="8" fillId="0" borderId="14" xfId="0" applyNumberFormat="1" applyFont="1" applyBorder="1" applyAlignment="1" applyProtection="1">
      <alignment horizontal="center" vertical="center"/>
    </xf>
    <xf numFmtId="43" fontId="8" fillId="6" borderId="9" xfId="1" applyFont="1" applyFill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horizontal="right" vertical="center"/>
    </xf>
    <xf numFmtId="165" fontId="8" fillId="0" borderId="0" xfId="0" applyNumberFormat="1" applyFont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43" fontId="8" fillId="0" borderId="0" xfId="0" applyNumberFormat="1" applyFont="1" applyAlignment="1" applyProtection="1">
      <alignment vertical="center"/>
    </xf>
    <xf numFmtId="0" fontId="1" fillId="0" borderId="0" xfId="0" applyFont="1" applyProtection="1"/>
    <xf numFmtId="0" fontId="0" fillId="0" borderId="0" xfId="0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Continuous" vertical="center"/>
    </xf>
    <xf numFmtId="0" fontId="0" fillId="0" borderId="1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centerContinuous" vertical="center"/>
    </xf>
    <xf numFmtId="0" fontId="0" fillId="0" borderId="3" xfId="0" applyBorder="1" applyAlignment="1" applyProtection="1">
      <alignment horizontal="centerContinuous" vertical="center"/>
    </xf>
    <xf numFmtId="39" fontId="0" fillId="0" borderId="7" xfId="0" applyNumberFormat="1" applyBorder="1" applyAlignment="1" applyProtection="1">
      <alignment horizontal="center" vertical="center"/>
    </xf>
    <xf numFmtId="39" fontId="0" fillId="0" borderId="10" xfId="0" applyNumberFormat="1" applyBorder="1" applyAlignment="1" applyProtection="1">
      <alignment vertical="center"/>
    </xf>
    <xf numFmtId="165" fontId="7" fillId="0" borderId="7" xfId="0" applyNumberFormat="1" applyFont="1" applyBorder="1" applyAlignment="1" applyProtection="1">
      <alignment horizontal="right" vertical="center"/>
    </xf>
    <xf numFmtId="165" fontId="7" fillId="0" borderId="10" xfId="0" applyNumberFormat="1" applyFont="1" applyBorder="1" applyAlignment="1" applyProtection="1">
      <alignment horizontal="right" vertical="center"/>
    </xf>
    <xf numFmtId="165" fontId="6" fillId="2" borderId="10" xfId="0" applyNumberFormat="1" applyFont="1" applyFill="1" applyBorder="1" applyAlignment="1" applyProtection="1">
      <alignment horizontal="right" vertical="center"/>
    </xf>
    <xf numFmtId="43" fontId="8" fillId="0" borderId="0" xfId="0" applyNumberFormat="1" applyFont="1" applyBorder="1" applyAlignment="1" applyProtection="1">
      <alignment horizontal="center" vertical="center"/>
    </xf>
    <xf numFmtId="39" fontId="8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43" fontId="7" fillId="0" borderId="0" xfId="1" applyFont="1" applyBorder="1" applyAlignment="1" applyProtection="1">
      <alignment vertical="center"/>
    </xf>
    <xf numFmtId="39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43" fontId="16" fillId="0" borderId="0" xfId="1" applyNumberFormat="1" applyFont="1" applyAlignment="1" applyProtection="1">
      <alignment horizontal="left" vertical="center"/>
    </xf>
    <xf numFmtId="43" fontId="6" fillId="0" borderId="0" xfId="0" applyNumberFormat="1" applyFont="1" applyAlignment="1" applyProtection="1">
      <alignment vertical="center"/>
    </xf>
    <xf numFmtId="0" fontId="7" fillId="6" borderId="0" xfId="0" applyFont="1" applyFill="1" applyBorder="1" applyAlignment="1" applyProtection="1">
      <alignment horizontal="center" vertical="center"/>
    </xf>
    <xf numFmtId="43" fontId="7" fillId="6" borderId="0" xfId="1" applyFont="1" applyFill="1" applyBorder="1" applyAlignment="1" applyProtection="1">
      <alignment vertical="center"/>
    </xf>
    <xf numFmtId="39" fontId="7" fillId="6" borderId="0" xfId="0" applyNumberFormat="1" applyFont="1" applyFill="1" applyBorder="1" applyAlignment="1" applyProtection="1">
      <alignment vertical="center"/>
    </xf>
    <xf numFmtId="43" fontId="7" fillId="0" borderId="13" xfId="1" applyNumberFormat="1" applyFont="1" applyBorder="1" applyAlignment="1" applyProtection="1">
      <alignment vertical="center"/>
    </xf>
    <xf numFmtId="43" fontId="7" fillId="0" borderId="13" xfId="1" applyNumberFormat="1" applyFont="1" applyFill="1" applyBorder="1" applyAlignment="1" applyProtection="1">
      <alignment vertical="center"/>
    </xf>
    <xf numFmtId="49" fontId="11" fillId="0" borderId="13" xfId="0" applyNumberFormat="1" applyFont="1" applyBorder="1" applyAlignment="1" applyProtection="1">
      <alignment horizontal="centerContinuous" vertical="center"/>
    </xf>
    <xf numFmtId="49" fontId="11" fillId="0" borderId="14" xfId="0" applyNumberFormat="1" applyFont="1" applyBorder="1" applyAlignment="1" applyProtection="1">
      <alignment horizontal="centerContinuous" vertical="center"/>
    </xf>
    <xf numFmtId="49" fontId="11" fillId="0" borderId="13" xfId="0" applyNumberFormat="1" applyFont="1" applyBorder="1" applyAlignment="1" applyProtection="1">
      <alignment horizontal="left" vertical="center" wrapText="1"/>
    </xf>
    <xf numFmtId="49" fontId="11" fillId="0" borderId="13" xfId="0" applyNumberFormat="1" applyFont="1" applyBorder="1" applyAlignment="1" applyProtection="1">
      <alignment horizontal="left" vertical="center"/>
    </xf>
    <xf numFmtId="0" fontId="10" fillId="5" borderId="13" xfId="0" applyFont="1" applyFill="1" applyBorder="1" applyAlignment="1" applyProtection="1">
      <alignment horizontal="center" vertical="center"/>
    </xf>
    <xf numFmtId="49" fontId="11" fillId="6" borderId="0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Border="1" applyAlignment="1" applyProtection="1">
      <alignment vertical="center"/>
    </xf>
    <xf numFmtId="49" fontId="11" fillId="6" borderId="8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Border="1" applyAlignment="1" applyProtection="1">
      <alignment horizontal="left" vertical="center"/>
    </xf>
    <xf numFmtId="49" fontId="11" fillId="0" borderId="13" xfId="0" applyNumberFormat="1" applyFont="1" applyFill="1" applyBorder="1" applyAlignment="1" applyProtection="1">
      <alignment horizontal="left" vertical="center"/>
    </xf>
    <xf numFmtId="49" fontId="11" fillId="6" borderId="9" xfId="0" applyNumberFormat="1" applyFont="1" applyFill="1" applyBorder="1" applyAlignment="1" applyProtection="1">
      <alignment horizontal="left" vertical="center"/>
    </xf>
    <xf numFmtId="49" fontId="11" fillId="2" borderId="9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Border="1" applyAlignment="1" applyProtection="1">
      <alignment horizontal="left" vertical="center"/>
    </xf>
    <xf numFmtId="0" fontId="17" fillId="0" borderId="0" xfId="0" applyFont="1" applyProtection="1"/>
    <xf numFmtId="49" fontId="10" fillId="0" borderId="5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centerContinuous" vertical="center"/>
    </xf>
    <xf numFmtId="49" fontId="10" fillId="0" borderId="8" xfId="0" applyNumberFormat="1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5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>
      <alignment horizontal="right" vertical="center"/>
    </xf>
    <xf numFmtId="49" fontId="10" fillId="0" borderId="15" xfId="0" applyNumberFormat="1" applyFont="1" applyBorder="1" applyAlignment="1" applyProtection="1">
      <alignment vertical="center"/>
    </xf>
    <xf numFmtId="49" fontId="10" fillId="0" borderId="14" xfId="0" applyNumberFormat="1" applyFont="1" applyBorder="1" applyAlignment="1" applyProtection="1">
      <alignment vertical="center"/>
    </xf>
    <xf numFmtId="43" fontId="7" fillId="0" borderId="15" xfId="1" applyFont="1" applyBorder="1" applyAlignment="1" applyProtection="1">
      <alignment horizontal="right" vertical="center"/>
    </xf>
    <xf numFmtId="49" fontId="10" fillId="0" borderId="8" xfId="0" applyNumberFormat="1" applyFont="1" applyBorder="1" applyAlignment="1" applyProtection="1">
      <alignment vertical="center"/>
    </xf>
    <xf numFmtId="49" fontId="11" fillId="2" borderId="9" xfId="0" applyNumberFormat="1" applyFont="1" applyFill="1" applyBorder="1" applyAlignment="1" applyProtection="1">
      <alignment vertical="center"/>
    </xf>
    <xf numFmtId="49" fontId="11" fillId="2" borderId="8" xfId="0" applyNumberFormat="1" applyFont="1" applyFill="1" applyBorder="1" applyAlignment="1" applyProtection="1">
      <alignment vertical="center"/>
    </xf>
    <xf numFmtId="2" fontId="8" fillId="2" borderId="14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centerContinuous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49" fontId="8" fillId="0" borderId="0" xfId="0" applyNumberFormat="1" applyFont="1" applyBorder="1" applyAlignment="1" applyProtection="1">
      <alignment horizontal="left" vertical="center"/>
    </xf>
    <xf numFmtId="1" fontId="8" fillId="0" borderId="0" xfId="0" applyNumberFormat="1" applyFont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Continuous" vertical="center"/>
    </xf>
    <xf numFmtId="49" fontId="9" fillId="2" borderId="14" xfId="0" applyNumberFormat="1" applyFont="1" applyFill="1" applyBorder="1" applyAlignment="1" applyProtection="1">
      <alignment horizontal="centerContinuous"/>
    </xf>
    <xf numFmtId="49" fontId="9" fillId="6" borderId="0" xfId="0" applyNumberFormat="1" applyFont="1" applyFill="1" applyBorder="1" applyAlignment="1" applyProtection="1">
      <alignment horizontal="centerContinuous" vertical="center"/>
    </xf>
    <xf numFmtId="49" fontId="9" fillId="6" borderId="0" xfId="0" applyNumberFormat="1" applyFont="1" applyFill="1" applyBorder="1" applyAlignment="1" applyProtection="1">
      <alignment horizontal="centerContinuous"/>
    </xf>
    <xf numFmtId="2" fontId="9" fillId="6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0" fontId="15" fillId="0" borderId="0" xfId="0" applyFont="1" applyAlignment="1" applyProtection="1">
      <alignment horizontal="centerContinuous"/>
    </xf>
    <xf numFmtId="49" fontId="0" fillId="0" borderId="0" xfId="0" applyNumberFormat="1" applyBorder="1" applyAlignment="1" applyProtection="1">
      <alignment horizontal="centerContinuous" vertical="center"/>
    </xf>
    <xf numFmtId="1" fontId="0" fillId="0" borderId="0" xfId="0" applyNumberFormat="1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Continuous" vertical="center"/>
      <protection locked="0"/>
    </xf>
    <xf numFmtId="0" fontId="0" fillId="0" borderId="5" xfId="0" applyBorder="1" applyAlignment="1" applyProtection="1">
      <alignment horizontal="centerContinuous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Continuous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Continuous" vertical="center"/>
      <protection locked="0"/>
    </xf>
    <xf numFmtId="0" fontId="0" fillId="0" borderId="9" xfId="0" applyBorder="1" applyAlignment="1" applyProtection="1">
      <alignment horizontal="centerContinuous" vertical="center"/>
      <protection locked="0"/>
    </xf>
    <xf numFmtId="39" fontId="0" fillId="0" borderId="9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39" fontId="0" fillId="0" borderId="2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9" fontId="3" fillId="0" borderId="2" xfId="0" applyNumberFormat="1" applyFont="1" applyBorder="1" applyAlignment="1" applyProtection="1">
      <alignment horizontal="centerContinuous"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39" fontId="0" fillId="0" borderId="3" xfId="0" applyNumberFormat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horizontal="centerContinuous" vertical="center"/>
      <protection locked="0"/>
    </xf>
    <xf numFmtId="0" fontId="6" fillId="2" borderId="8" xfId="0" applyFont="1" applyFill="1" applyBorder="1" applyAlignment="1" applyProtection="1">
      <alignment horizontal="centerContinuous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9" fontId="6" fillId="2" borderId="3" xfId="0" applyNumberFormat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9" fontId="5" fillId="0" borderId="5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9" fontId="6" fillId="0" borderId="0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9" fontId="5" fillId="0" borderId="0" xfId="0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39" fontId="6" fillId="0" borderId="8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Continuous" vertical="center"/>
      <protection locked="0"/>
    </xf>
    <xf numFmtId="39" fontId="0" fillId="0" borderId="7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9" fontId="0" fillId="0" borderId="3" xfId="0" applyNumberFormat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39" fontId="1" fillId="2" borderId="8" xfId="0" applyNumberFormat="1" applyFont="1" applyFill="1" applyBorder="1" applyAlignment="1" applyProtection="1">
      <alignment vertical="center"/>
      <protection locked="0"/>
    </xf>
    <xf numFmtId="39" fontId="0" fillId="0" borderId="0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Continuous" vertical="center"/>
      <protection locked="0"/>
    </xf>
    <xf numFmtId="0" fontId="3" fillId="0" borderId="8" xfId="0" applyFont="1" applyBorder="1" applyAlignment="1" applyProtection="1">
      <alignment horizontal="centerContinuous" vertical="center"/>
      <protection locked="0"/>
    </xf>
    <xf numFmtId="39" fontId="3" fillId="0" borderId="8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39" fontId="0" fillId="0" borderId="10" xfId="0" applyNumberFormat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9" fontId="5" fillId="0" borderId="3" xfId="0" applyNumberFormat="1" applyFont="1" applyBorder="1" applyAlignment="1" applyProtection="1">
      <alignment vertical="center"/>
      <protection locked="0"/>
    </xf>
    <xf numFmtId="3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9" fontId="5" fillId="0" borderId="2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9" fontId="6" fillId="2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9" fontId="6" fillId="2" borderId="14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9" fontId="5" fillId="0" borderId="10" xfId="0" applyNumberFormat="1" applyFont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3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Continuous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9" fontId="0" fillId="0" borderId="6" xfId="0" applyNumberFormat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39" fontId="0" fillId="3" borderId="12" xfId="0" applyNumberForma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Continuous" vertical="center"/>
      <protection locked="0"/>
    </xf>
    <xf numFmtId="0" fontId="6" fillId="2" borderId="15" xfId="0" applyFont="1" applyFill="1" applyBorder="1" applyAlignment="1" applyProtection="1">
      <alignment horizontal="centerContinuous" vertical="center"/>
      <protection locked="0"/>
    </xf>
    <xf numFmtId="0" fontId="6" fillId="2" borderId="14" xfId="0" applyFont="1" applyFill="1" applyBorder="1" applyAlignment="1" applyProtection="1">
      <alignment horizontal="centerContinuous" vertical="center"/>
      <protection locked="0"/>
    </xf>
    <xf numFmtId="39" fontId="6" fillId="2" borderId="12" xfId="0" applyNumberFormat="1" applyFont="1" applyFill="1" applyBorder="1" applyAlignment="1" applyProtection="1">
      <alignment vertical="center"/>
      <protection locked="0"/>
    </xf>
    <xf numFmtId="43" fontId="8" fillId="0" borderId="12" xfId="1" applyNumberFormat="1" applyFont="1" applyBorder="1" applyAlignment="1" applyProtection="1">
      <alignment vertical="center" wrapText="1"/>
    </xf>
    <xf numFmtId="43" fontId="8" fillId="2" borderId="13" xfId="1" applyNumberFormat="1" applyFont="1" applyFill="1" applyBorder="1" applyAlignment="1" applyProtection="1">
      <alignment vertical="center"/>
    </xf>
    <xf numFmtId="43" fontId="8" fillId="0" borderId="12" xfId="1" applyNumberFormat="1" applyFont="1" applyBorder="1" applyAlignment="1" applyProtection="1">
      <alignment vertical="center"/>
    </xf>
    <xf numFmtId="43" fontId="8" fillId="0" borderId="13" xfId="1" applyNumberFormat="1" applyFont="1" applyBorder="1" applyAlignment="1" applyProtection="1">
      <alignment horizontal="center" vertical="center"/>
    </xf>
    <xf numFmtId="43" fontId="7" fillId="0" borderId="13" xfId="1" applyNumberFormat="1" applyFont="1" applyBorder="1" applyAlignment="1" applyProtection="1">
      <alignment horizontal="center" vertical="center"/>
    </xf>
    <xf numFmtId="43" fontId="8" fillId="6" borderId="0" xfId="1" applyNumberFormat="1" applyFont="1" applyFill="1" applyBorder="1" applyAlignment="1" applyProtection="1">
      <alignment vertical="center"/>
    </xf>
    <xf numFmtId="43" fontId="7" fillId="6" borderId="0" xfId="1" applyNumberFormat="1" applyFont="1" applyFill="1" applyBorder="1" applyAlignment="1" applyProtection="1">
      <alignment vertical="center"/>
    </xf>
    <xf numFmtId="43" fontId="8" fillId="0" borderId="13" xfId="1" applyNumberFormat="1" applyFont="1" applyBorder="1" applyAlignment="1" applyProtection="1">
      <alignment vertical="center"/>
    </xf>
    <xf numFmtId="43" fontId="8" fillId="6" borderId="8" xfId="1" applyNumberFormat="1" applyFont="1" applyFill="1" applyBorder="1" applyAlignment="1" applyProtection="1">
      <alignment vertical="center"/>
    </xf>
    <xf numFmtId="43" fontId="7" fillId="6" borderId="8" xfId="1" applyNumberFormat="1" applyFont="1" applyFill="1" applyBorder="1" applyAlignment="1" applyProtection="1">
      <alignment vertical="center"/>
    </xf>
    <xf numFmtId="43" fontId="8" fillId="0" borderId="13" xfId="1" applyNumberFormat="1" applyFont="1" applyFill="1" applyBorder="1" applyAlignment="1" applyProtection="1">
      <alignment vertical="center"/>
    </xf>
    <xf numFmtId="0" fontId="0" fillId="0" borderId="8" xfId="0" applyBorder="1" applyAlignment="1" applyProtection="1">
      <alignment horizontal="centerContinuous"/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164" fontId="0" fillId="0" borderId="13" xfId="0" applyNumberForma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166" fontId="0" fillId="0" borderId="13" xfId="0" applyNumberFormat="1" applyBorder="1" applyProtection="1"/>
    <xf numFmtId="166" fontId="0" fillId="4" borderId="13" xfId="0" applyNumberFormat="1" applyFill="1" applyBorder="1" applyProtection="1"/>
    <xf numFmtId="0" fontId="7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Continuous" vertical="center"/>
      <protection locked="0"/>
    </xf>
    <xf numFmtId="4" fontId="8" fillId="0" borderId="0" xfId="0" applyNumberFormat="1" applyFont="1" applyAlignment="1" applyProtection="1">
      <alignment horizontal="centerContinuous"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6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NumberForma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6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39" fontId="5" fillId="0" borderId="1" xfId="0" applyNumberFormat="1" applyFont="1" applyBorder="1" applyAlignment="1" applyProtection="1">
      <alignment vertical="center"/>
      <protection locked="0"/>
    </xf>
    <xf numFmtId="39" fontId="6" fillId="0" borderId="2" xfId="0" applyNumberFormat="1" applyFont="1" applyBorder="1" applyAlignment="1" applyProtection="1">
      <alignment vertical="center"/>
      <protection locked="0"/>
    </xf>
    <xf numFmtId="39" fontId="6" fillId="0" borderId="3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Continuous" vertical="center"/>
    </xf>
    <xf numFmtId="39" fontId="0" fillId="0" borderId="2" xfId="0" applyNumberFormat="1" applyBorder="1" applyAlignment="1" applyProtection="1">
      <alignment vertical="center"/>
    </xf>
    <xf numFmtId="39" fontId="0" fillId="0" borderId="3" xfId="0" applyNumberFormat="1" applyBorder="1" applyAlignment="1" applyProtection="1">
      <alignment vertical="top"/>
    </xf>
    <xf numFmtId="39" fontId="6" fillId="2" borderId="3" xfId="0" applyNumberFormat="1" applyFont="1" applyFill="1" applyBorder="1" applyAlignment="1" applyProtection="1">
      <alignment vertical="center"/>
    </xf>
    <xf numFmtId="39" fontId="5" fillId="0" borderId="2" xfId="0" applyNumberFormat="1" applyFont="1" applyBorder="1" applyAlignment="1" applyProtection="1">
      <alignment vertical="center"/>
    </xf>
    <xf numFmtId="39" fontId="3" fillId="0" borderId="3" xfId="0" applyNumberFormat="1" applyFont="1" applyBorder="1" applyAlignment="1" applyProtection="1">
      <alignment vertical="center"/>
      <protection locked="0"/>
    </xf>
    <xf numFmtId="39" fontId="0" fillId="0" borderId="3" xfId="0" applyNumberFormat="1" applyBorder="1" applyAlignment="1" applyProtection="1">
      <alignment vertical="center"/>
    </xf>
    <xf numFmtId="39" fontId="1" fillId="2" borderId="10" xfId="0" applyNumberFormat="1" applyFont="1" applyFill="1" applyBorder="1" applyAlignment="1" applyProtection="1">
      <alignment vertical="center"/>
    </xf>
    <xf numFmtId="39" fontId="0" fillId="0" borderId="3" xfId="0" applyNumberFormat="1" applyBorder="1" applyAlignment="1" applyProtection="1">
      <alignment horizontal="centerContinuous" vertical="center"/>
    </xf>
    <xf numFmtId="39" fontId="5" fillId="0" borderId="3" xfId="0" applyNumberFormat="1" applyFont="1" applyBorder="1" applyAlignment="1" applyProtection="1">
      <alignment vertical="center"/>
    </xf>
    <xf numFmtId="39" fontId="6" fillId="0" borderId="3" xfId="0" applyNumberFormat="1" applyFont="1" applyBorder="1" applyAlignment="1" applyProtection="1">
      <alignment horizontal="center" vertical="center"/>
    </xf>
    <xf numFmtId="39" fontId="6" fillId="2" borderId="13" xfId="0" applyNumberFormat="1" applyFont="1" applyFill="1" applyBorder="1" applyAlignment="1" applyProtection="1">
      <alignment vertical="center"/>
    </xf>
    <xf numFmtId="39" fontId="6" fillId="2" borderId="10" xfId="0" applyNumberFormat="1" applyFont="1" applyFill="1" applyBorder="1" applyAlignment="1" applyProtection="1">
      <alignment vertical="center"/>
    </xf>
    <xf numFmtId="39" fontId="6" fillId="0" borderId="0" xfId="0" applyNumberFormat="1" applyFont="1" applyFill="1" applyBorder="1" applyAlignment="1" applyProtection="1">
      <alignment vertical="center"/>
    </xf>
    <xf numFmtId="39" fontId="0" fillId="0" borderId="0" xfId="0" applyNumberFormat="1" applyAlignment="1" applyProtection="1">
      <alignment vertical="center"/>
      <protection locked="0"/>
    </xf>
    <xf numFmtId="39" fontId="0" fillId="0" borderId="7" xfId="0" applyNumberFormat="1" applyBorder="1" applyAlignment="1" applyProtection="1">
      <alignment vertical="center"/>
    </xf>
    <xf numFmtId="39" fontId="6" fillId="2" borderId="12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3" fontId="0" fillId="0" borderId="2" xfId="0" applyNumberFormat="1" applyBorder="1" applyAlignment="1" applyProtection="1">
      <alignment vertical="center"/>
    </xf>
    <xf numFmtId="43" fontId="9" fillId="2" borderId="1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3" fontId="1" fillId="2" borderId="10" xfId="1" applyFont="1" applyFill="1" applyBorder="1" applyAlignment="1" applyProtection="1">
      <alignment horizontal="right" vertical="center"/>
    </xf>
    <xf numFmtId="43" fontId="1" fillId="2" borderId="9" xfId="1" applyFont="1" applyFill="1" applyBorder="1" applyAlignment="1" applyProtection="1">
      <alignment horizontal="right" vertical="center"/>
    </xf>
    <xf numFmtId="39" fontId="1" fillId="2" borderId="3" xfId="0" applyNumberFormat="1" applyFont="1" applyFill="1" applyBorder="1" applyAlignment="1" applyProtection="1">
      <alignment vertical="center"/>
    </xf>
    <xf numFmtId="39" fontId="2" fillId="3" borderId="13" xfId="0" applyNumberFormat="1" applyFont="1" applyFill="1" applyBorder="1" applyAlignment="1" applyProtection="1">
      <alignment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vertical="center"/>
      <protection locked="0"/>
    </xf>
    <xf numFmtId="49" fontId="6" fillId="2" borderId="9" xfId="0" applyNumberFormat="1" applyFont="1" applyFill="1" applyBorder="1" applyAlignment="1" applyProtection="1">
      <alignment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39" fontId="8" fillId="0" borderId="0" xfId="0" applyNumberFormat="1" applyFont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9" fontId="7" fillId="0" borderId="0" xfId="0" applyNumberFormat="1" applyFont="1" applyBorder="1" applyAlignment="1" applyProtection="1">
      <alignment vertical="center"/>
      <protection locked="0"/>
    </xf>
    <xf numFmtId="49" fontId="9" fillId="6" borderId="0" xfId="0" applyNumberFormat="1" applyFont="1" applyFill="1" applyBorder="1" applyAlignment="1" applyProtection="1">
      <alignment horizontal="centerContinuous" vertical="center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1" fontId="0" fillId="0" borderId="0" xfId="0" applyNumberFormat="1" applyBorder="1" applyAlignment="1" applyProtection="1">
      <alignment vertical="center"/>
      <protection locked="0"/>
    </xf>
    <xf numFmtId="43" fontId="0" fillId="6" borderId="0" xfId="1" applyFont="1" applyFill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Protection="1"/>
    <xf numFmtId="0" fontId="0" fillId="4" borderId="0" xfId="0" applyFont="1" applyFill="1" applyProtection="1"/>
    <xf numFmtId="0" fontId="20" fillId="6" borderId="0" xfId="0" applyFont="1" applyFill="1" applyProtection="1"/>
    <xf numFmtId="43" fontId="20" fillId="6" borderId="0" xfId="1" applyFont="1" applyFill="1" applyProtection="1"/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Separador de milhares" xfId="1" builtinId="3"/>
  </cellStyles>
  <dxfs count="9">
    <dxf>
      <font>
        <b/>
        <i val="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FFCC"/>
        </patternFill>
      </fill>
    </dxf>
    <dxf>
      <font>
        <b/>
        <i val="0"/>
      </font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00000"/>
      </font>
      <fill>
        <patternFill>
          <bgColor rgb="FFFFFF00"/>
        </patternFill>
      </fill>
    </dxf>
    <dxf>
      <font>
        <b/>
        <i val="0"/>
      </font>
      <numFmt numFmtId="35" formatCode="_-* #,##0.00_-;\-* #,##0.00_-;_-* &quot;-&quot;??_-;_-@_-"/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5" formatCode="_-* #,##0.00_-;\-* #,##0.00_-;_-* &quot;-&quot;??_-;_-@_-"/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99"/>
      <color rgb="FF0000CC"/>
      <color rgb="FFFFFFCC"/>
      <color rgb="FFBFBFBF"/>
      <color rgb="FF666699"/>
      <color rgb="FFC5D9F1"/>
      <color rgb="FFABC3DF"/>
      <color rgb="FF94BFDC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48"/>
  <sheetViews>
    <sheetView showGridLines="0" workbookViewId="0">
      <selection activeCell="F23" sqref="F23:G24"/>
    </sheetView>
  </sheetViews>
  <sheetFormatPr defaultColWidth="11.42578125" defaultRowHeight="12.75"/>
  <cols>
    <col min="1" max="16384" width="11.42578125" style="4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144</v>
      </c>
      <c r="H1" s="2"/>
    </row>
    <row r="2" spans="1:8" ht="21" customHeight="1">
      <c r="A2" s="5"/>
      <c r="B2" s="6"/>
      <c r="C2" s="7"/>
      <c r="D2" s="8"/>
      <c r="E2" s="8"/>
      <c r="F2" s="8"/>
      <c r="G2" s="5"/>
      <c r="H2" s="9"/>
    </row>
    <row r="3" spans="1:8" ht="21" customHeight="1">
      <c r="A3" s="10"/>
      <c r="B3" s="10"/>
      <c r="C3" s="10"/>
      <c r="D3" s="10"/>
      <c r="E3" s="10"/>
      <c r="F3" s="10"/>
      <c r="G3" s="10"/>
      <c r="H3" s="10"/>
    </row>
    <row r="5" spans="1:8">
      <c r="A5" s="231" t="s">
        <v>2</v>
      </c>
      <c r="B5" s="231"/>
      <c r="C5" s="231"/>
      <c r="D5" s="231"/>
      <c r="E5" s="231"/>
      <c r="F5" s="231"/>
      <c r="G5" s="231"/>
      <c r="H5" s="231"/>
    </row>
    <row r="6" spans="1:8">
      <c r="A6" s="231" t="s">
        <v>3</v>
      </c>
      <c r="B6" s="231"/>
      <c r="C6" s="231"/>
      <c r="D6" s="231"/>
      <c r="E6" s="231"/>
      <c r="F6" s="231"/>
      <c r="G6" s="231"/>
      <c r="H6" s="231"/>
    </row>
    <row r="8" spans="1:8">
      <c r="A8" s="4" t="s">
        <v>4</v>
      </c>
    </row>
    <row r="9" spans="1:8">
      <c r="A9" s="4" t="s">
        <v>5</v>
      </c>
      <c r="H9" s="115" t="s">
        <v>6</v>
      </c>
    </row>
    <row r="10" spans="1:8">
      <c r="H10" s="90"/>
    </row>
    <row r="11" spans="1:8">
      <c r="A11" s="155"/>
      <c r="B11" s="156"/>
      <c r="C11" s="157"/>
      <c r="D11" s="157"/>
      <c r="E11" s="196"/>
      <c r="F11" s="255" t="s">
        <v>7</v>
      </c>
      <c r="G11" s="159" t="s">
        <v>8</v>
      </c>
      <c r="H11" s="73" t="s">
        <v>9</v>
      </c>
    </row>
    <row r="12" spans="1:8">
      <c r="A12" s="17" t="s">
        <v>10</v>
      </c>
      <c r="B12" s="12"/>
      <c r="C12" s="20"/>
      <c r="D12" s="20"/>
      <c r="E12" s="200"/>
      <c r="F12" s="161" t="s">
        <v>11</v>
      </c>
      <c r="G12" s="161" t="s">
        <v>12</v>
      </c>
      <c r="H12" s="304" t="s">
        <v>13</v>
      </c>
    </row>
    <row r="13" spans="1:8">
      <c r="A13" s="19"/>
      <c r="B13" s="15"/>
      <c r="C13" s="15"/>
      <c r="D13" s="15"/>
      <c r="E13" s="197"/>
      <c r="F13" s="198" t="s">
        <v>14</v>
      </c>
      <c r="G13" s="197"/>
      <c r="H13" s="322"/>
    </row>
    <row r="14" spans="1:8" ht="13.5" customHeight="1">
      <c r="A14" s="164"/>
      <c r="E14" s="200"/>
      <c r="F14" s="165"/>
      <c r="G14" s="166"/>
      <c r="H14" s="305">
        <f>F14*G14</f>
        <v>0</v>
      </c>
    </row>
    <row r="15" spans="1:8" ht="13.5" customHeight="1">
      <c r="A15" s="164"/>
      <c r="E15" s="200"/>
      <c r="F15" s="165"/>
      <c r="G15" s="166"/>
      <c r="H15" s="305">
        <f t="shared" ref="H15:H30" si="0">F15*G15</f>
        <v>0</v>
      </c>
    </row>
    <row r="16" spans="1:8" ht="13.5" customHeight="1">
      <c r="A16" s="164"/>
      <c r="E16" s="200"/>
      <c r="F16" s="165"/>
      <c r="G16" s="166"/>
      <c r="H16" s="305">
        <f t="shared" si="0"/>
        <v>0</v>
      </c>
    </row>
    <row r="17" spans="1:8" ht="13.5" customHeight="1">
      <c r="A17" s="164"/>
      <c r="E17" s="200"/>
      <c r="F17" s="165"/>
      <c r="G17" s="166"/>
      <c r="H17" s="305">
        <f t="shared" si="0"/>
        <v>0</v>
      </c>
    </row>
    <row r="18" spans="1:8" ht="13.5" customHeight="1">
      <c r="A18" s="164"/>
      <c r="E18" s="200"/>
      <c r="F18" s="165"/>
      <c r="G18" s="166"/>
      <c r="H18" s="305">
        <f t="shared" si="0"/>
        <v>0</v>
      </c>
    </row>
    <row r="19" spans="1:8" ht="13.5" customHeight="1">
      <c r="A19" s="164"/>
      <c r="E19" s="200"/>
      <c r="F19" s="165"/>
      <c r="G19" s="166"/>
      <c r="H19" s="305">
        <f t="shared" si="0"/>
        <v>0</v>
      </c>
    </row>
    <row r="20" spans="1:8" ht="13.5" customHeight="1">
      <c r="A20" s="164"/>
      <c r="E20" s="200"/>
      <c r="F20" s="165"/>
      <c r="G20" s="166"/>
      <c r="H20" s="305">
        <f t="shared" si="0"/>
        <v>0</v>
      </c>
    </row>
    <row r="21" spans="1:8" ht="13.5" customHeight="1">
      <c r="A21" s="164"/>
      <c r="E21" s="200"/>
      <c r="F21" s="165"/>
      <c r="G21" s="166"/>
      <c r="H21" s="305">
        <f t="shared" si="0"/>
        <v>0</v>
      </c>
    </row>
    <row r="22" spans="1:8" ht="13.5" customHeight="1">
      <c r="A22" s="164"/>
      <c r="E22" s="200"/>
      <c r="F22" s="165"/>
      <c r="G22" s="166"/>
      <c r="H22" s="305">
        <f t="shared" si="0"/>
        <v>0</v>
      </c>
    </row>
    <row r="23" spans="1:8" ht="13.5" customHeight="1">
      <c r="A23" s="164"/>
      <c r="E23" s="200"/>
      <c r="F23" s="165"/>
      <c r="G23" s="166"/>
      <c r="H23" s="305">
        <f t="shared" si="0"/>
        <v>0</v>
      </c>
    </row>
    <row r="24" spans="1:8" ht="13.5" customHeight="1">
      <c r="A24" s="164"/>
      <c r="E24" s="200"/>
      <c r="F24" s="165"/>
      <c r="G24" s="166"/>
      <c r="H24" s="305">
        <f t="shared" si="0"/>
        <v>0</v>
      </c>
    </row>
    <row r="25" spans="1:8" ht="13.5" customHeight="1">
      <c r="A25" s="164"/>
      <c r="E25" s="200"/>
      <c r="F25" s="165"/>
      <c r="G25" s="166"/>
      <c r="H25" s="305">
        <f t="shared" si="0"/>
        <v>0</v>
      </c>
    </row>
    <row r="26" spans="1:8" ht="13.5" customHeight="1">
      <c r="A26" s="164"/>
      <c r="E26" s="200"/>
      <c r="F26" s="165"/>
      <c r="G26" s="166"/>
      <c r="H26" s="305">
        <f t="shared" si="0"/>
        <v>0</v>
      </c>
    </row>
    <row r="27" spans="1:8" ht="13.5" customHeight="1">
      <c r="A27" s="164"/>
      <c r="E27" s="200"/>
      <c r="F27" s="165"/>
      <c r="G27" s="166"/>
      <c r="H27" s="305">
        <f t="shared" si="0"/>
        <v>0</v>
      </c>
    </row>
    <row r="28" spans="1:8" ht="13.5" customHeight="1">
      <c r="A28" s="164"/>
      <c r="E28" s="200"/>
      <c r="F28" s="165"/>
      <c r="G28" s="166"/>
      <c r="H28" s="305">
        <f t="shared" si="0"/>
        <v>0</v>
      </c>
    </row>
    <row r="29" spans="1:8" ht="13.5" customHeight="1">
      <c r="A29" s="164"/>
      <c r="E29" s="200"/>
      <c r="F29" s="165"/>
      <c r="G29" s="166"/>
      <c r="H29" s="305">
        <f t="shared" si="0"/>
        <v>0</v>
      </c>
    </row>
    <row r="30" spans="1:8" ht="13.5" customHeight="1">
      <c r="A30" s="164"/>
      <c r="E30" s="200"/>
      <c r="F30" s="165"/>
      <c r="G30" s="166"/>
      <c r="H30" s="305">
        <f t="shared" si="0"/>
        <v>0</v>
      </c>
    </row>
    <row r="31" spans="1:8" ht="13.5" customHeight="1">
      <c r="A31" s="164"/>
      <c r="E31" s="200"/>
      <c r="F31" s="165"/>
      <c r="G31" s="166"/>
      <c r="H31" s="305">
        <f>F31*G31</f>
        <v>0</v>
      </c>
    </row>
    <row r="32" spans="1:8" ht="13.5" customHeight="1">
      <c r="A32" s="164"/>
      <c r="E32" s="200"/>
      <c r="F32" s="202"/>
      <c r="G32" s="166"/>
      <c r="H32" s="305">
        <f>F32*G32</f>
        <v>0</v>
      </c>
    </row>
    <row r="33" spans="1:8" s="298" customFormat="1" ht="21" customHeight="1">
      <c r="A33" s="256" t="s">
        <v>13</v>
      </c>
      <c r="B33" s="257"/>
      <c r="C33" s="257"/>
      <c r="D33" s="257"/>
      <c r="E33" s="257"/>
      <c r="F33" s="178"/>
      <c r="G33" s="258"/>
      <c r="H33" s="320">
        <f>SUM(H14:H32)</f>
        <v>0</v>
      </c>
    </row>
    <row r="34" spans="1:8" ht="19.5" customHeight="1">
      <c r="A34" s="253" t="s">
        <v>15</v>
      </c>
      <c r="B34" s="254"/>
      <c r="C34" s="254"/>
      <c r="D34" s="254"/>
      <c r="E34" s="254"/>
      <c r="F34" s="254"/>
      <c r="G34" s="254"/>
      <c r="H34" s="321"/>
    </row>
    <row r="35" spans="1:8">
      <c r="A35" s="164"/>
      <c r="B35" s="20"/>
      <c r="C35" s="20"/>
      <c r="D35" s="20"/>
      <c r="E35" s="20"/>
      <c r="F35" s="20"/>
      <c r="G35" s="20"/>
      <c r="H35" s="200"/>
    </row>
    <row r="36" spans="1:8">
      <c r="A36" s="164"/>
      <c r="B36" s="20"/>
      <c r="C36" s="20"/>
      <c r="D36" s="20"/>
      <c r="E36" s="20"/>
      <c r="F36" s="20"/>
      <c r="G36" s="20"/>
      <c r="H36" s="200"/>
    </row>
    <row r="37" spans="1:8">
      <c r="A37" s="164"/>
      <c r="B37" s="20"/>
      <c r="C37" s="20"/>
      <c r="D37" s="20"/>
      <c r="E37" s="20"/>
      <c r="F37" s="20"/>
      <c r="G37" s="20"/>
      <c r="H37" s="200"/>
    </row>
    <row r="38" spans="1:8">
      <c r="A38" s="164"/>
      <c r="B38" s="20"/>
      <c r="C38" s="20"/>
      <c r="D38" s="20"/>
      <c r="E38" s="20"/>
      <c r="F38" s="20"/>
      <c r="G38" s="20"/>
      <c r="H38" s="200"/>
    </row>
    <row r="39" spans="1:8" ht="12.75" customHeight="1">
      <c r="A39" s="164"/>
      <c r="B39" s="20"/>
      <c r="C39" s="20"/>
      <c r="D39" s="20"/>
      <c r="E39" s="20"/>
      <c r="F39" s="20"/>
      <c r="G39" s="20"/>
      <c r="H39" s="200"/>
    </row>
    <row r="40" spans="1:8">
      <c r="A40" s="208"/>
      <c r="B40" s="13"/>
      <c r="C40" s="13"/>
      <c r="D40" s="13"/>
      <c r="E40" s="13"/>
      <c r="F40" s="13"/>
      <c r="G40" s="20"/>
      <c r="H40" s="200"/>
    </row>
    <row r="41" spans="1:8">
      <c r="A41" s="164"/>
      <c r="B41" s="20"/>
      <c r="C41" s="20"/>
      <c r="D41" s="20"/>
      <c r="E41" s="20"/>
      <c r="F41" s="20"/>
      <c r="G41" s="20"/>
      <c r="H41" s="200"/>
    </row>
    <row r="42" spans="1:8">
      <c r="A42" s="164"/>
      <c r="B42" s="20"/>
      <c r="C42" s="20"/>
      <c r="D42" s="20"/>
      <c r="E42" s="20"/>
      <c r="F42" s="20"/>
      <c r="G42" s="20"/>
      <c r="H42" s="200"/>
    </row>
    <row r="43" spans="1:8">
      <c r="A43" s="164"/>
      <c r="B43" s="20"/>
      <c r="C43" s="20"/>
      <c r="D43" s="20"/>
      <c r="E43" s="20"/>
      <c r="F43" s="20"/>
      <c r="G43" s="20"/>
      <c r="H43" s="200"/>
    </row>
    <row r="44" spans="1:8">
      <c r="A44" s="164"/>
      <c r="B44" s="20"/>
      <c r="C44" s="20"/>
      <c r="D44" s="20"/>
      <c r="E44" s="20"/>
      <c r="F44" s="20"/>
      <c r="G44" s="20"/>
      <c r="H44" s="200"/>
    </row>
    <row r="45" spans="1:8">
      <c r="A45" s="19"/>
      <c r="B45" s="15"/>
      <c r="C45" s="15"/>
      <c r="D45" s="15"/>
      <c r="E45" s="15"/>
      <c r="F45" s="15"/>
      <c r="G45" s="15"/>
      <c r="H45" s="197"/>
    </row>
    <row r="48" spans="1:8" ht="15.75">
      <c r="G48" s="212" t="s">
        <v>16</v>
      </c>
      <c r="H48" s="212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10"/>
  <dimension ref="A1:H39"/>
  <sheetViews>
    <sheetView showGridLines="0" tabSelected="1" workbookViewId="0">
      <selection activeCell="E13" sqref="E13"/>
    </sheetView>
  </sheetViews>
  <sheetFormatPr defaultColWidth="11.42578125" defaultRowHeight="12.75"/>
  <cols>
    <col min="1" max="3" width="11.42578125" style="22" customWidth="1"/>
    <col min="4" max="4" width="16.28515625" style="22" customWidth="1"/>
    <col min="5" max="5" width="18.5703125" style="22" customWidth="1"/>
    <col min="6" max="6" width="12" style="22" bestFit="1" customWidth="1"/>
    <col min="7" max="16384" width="11.42578125" style="22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141</v>
      </c>
      <c r="H1" s="2"/>
    </row>
    <row r="2" spans="1:8" ht="21" customHeight="1">
      <c r="A2" s="5"/>
      <c r="B2" s="6"/>
      <c r="C2" s="7"/>
      <c r="D2" s="270"/>
      <c r="E2" s="8"/>
      <c r="F2" s="8"/>
      <c r="G2" s="5"/>
      <c r="H2" s="9"/>
    </row>
    <row r="3" spans="1:8" ht="21" customHeight="1">
      <c r="A3" s="271"/>
      <c r="B3" s="271"/>
      <c r="C3" s="271"/>
      <c r="D3" s="271"/>
      <c r="E3" s="271"/>
      <c r="F3" s="271"/>
      <c r="G3" s="271"/>
      <c r="H3" s="271"/>
    </row>
    <row r="4" spans="1:8">
      <c r="A4" s="358"/>
      <c r="B4" s="358"/>
      <c r="C4" s="358"/>
      <c r="D4" s="358"/>
    </row>
    <row r="5" spans="1:8" ht="21" customHeight="1">
      <c r="A5" s="358" t="s">
        <v>155</v>
      </c>
      <c r="B5" s="358"/>
      <c r="C5" s="358"/>
      <c r="D5" s="358"/>
      <c r="E5" s="272">
        <v>0</v>
      </c>
    </row>
    <row r="6" spans="1:8" ht="21" customHeight="1">
      <c r="A6" s="358" t="s">
        <v>150</v>
      </c>
      <c r="B6" s="358"/>
      <c r="C6" s="358"/>
      <c r="D6" s="358"/>
      <c r="E6" s="273" t="s">
        <v>187</v>
      </c>
    </row>
    <row r="7" spans="1:8" ht="21" customHeight="1">
      <c r="A7" s="358" t="s">
        <v>157</v>
      </c>
      <c r="B7" s="358"/>
      <c r="C7" s="358"/>
      <c r="D7" s="358"/>
      <c r="E7" s="274">
        <v>0</v>
      </c>
      <c r="F7" s="22" t="s">
        <v>151</v>
      </c>
    </row>
    <row r="8" spans="1:8" ht="21" customHeight="1">
      <c r="A8" s="358" t="s">
        <v>158</v>
      </c>
      <c r="B8" s="358"/>
      <c r="C8" s="358"/>
      <c r="D8" s="358"/>
      <c r="E8" s="274">
        <v>0</v>
      </c>
    </row>
    <row r="9" spans="1:8" ht="21" customHeight="1">
      <c r="A9" s="358" t="s">
        <v>159</v>
      </c>
      <c r="B9" s="358"/>
      <c r="C9" s="358"/>
      <c r="D9" s="358"/>
      <c r="E9" s="274">
        <v>0</v>
      </c>
    </row>
    <row r="10" spans="1:8" ht="21" customHeight="1">
      <c r="A10" s="358" t="s">
        <v>160</v>
      </c>
      <c r="B10" s="358"/>
      <c r="C10" s="358"/>
      <c r="D10" s="358"/>
      <c r="E10" s="276">
        <f>SUM(E5*E11*E7)+(E8*E11)</f>
        <v>0</v>
      </c>
    </row>
    <row r="11" spans="1:8" ht="21" customHeight="1">
      <c r="A11" s="358" t="s">
        <v>161</v>
      </c>
      <c r="B11" s="358"/>
      <c r="C11" s="358"/>
      <c r="D11" s="358"/>
      <c r="E11" s="272">
        <v>0</v>
      </c>
    </row>
    <row r="12" spans="1:8">
      <c r="A12" s="358"/>
      <c r="B12" s="358"/>
      <c r="C12" s="358"/>
      <c r="D12" s="358"/>
    </row>
    <row r="13" spans="1:8">
      <c r="A13" s="358" t="s">
        <v>152</v>
      </c>
      <c r="B13" s="358"/>
      <c r="C13" s="358"/>
      <c r="D13" s="358"/>
      <c r="E13" s="358"/>
      <c r="F13" s="358"/>
      <c r="G13" s="358"/>
    </row>
    <row r="14" spans="1:8">
      <c r="A14" s="358" t="s">
        <v>153</v>
      </c>
      <c r="B14" s="358"/>
      <c r="C14" s="358"/>
      <c r="D14" s="358"/>
      <c r="E14" s="358"/>
    </row>
    <row r="15" spans="1:8">
      <c r="A15" s="358" t="s">
        <v>154</v>
      </c>
      <c r="B15" s="358"/>
      <c r="C15" s="358"/>
      <c r="D15" s="358"/>
      <c r="E15" s="358"/>
    </row>
    <row r="16" spans="1:8">
      <c r="A16" s="358" t="s">
        <v>156</v>
      </c>
      <c r="B16" s="358"/>
      <c r="C16" s="358"/>
      <c r="D16" s="358"/>
      <c r="E16" s="358"/>
    </row>
    <row r="17" spans="1:6">
      <c r="A17" s="358"/>
      <c r="B17" s="358"/>
      <c r="C17" s="358"/>
      <c r="D17" s="358"/>
      <c r="E17" s="358"/>
    </row>
    <row r="18" spans="1:6">
      <c r="A18" s="359" t="s">
        <v>175</v>
      </c>
      <c r="B18" s="359"/>
      <c r="C18" s="359"/>
      <c r="D18" s="359"/>
      <c r="E18" s="277">
        <f>E10*0.3</f>
        <v>0</v>
      </c>
      <c r="F18" s="357"/>
    </row>
    <row r="19" spans="1:6">
      <c r="A19" s="360" t="s">
        <v>195</v>
      </c>
      <c r="B19" s="360"/>
      <c r="C19" s="360"/>
      <c r="D19" s="360"/>
      <c r="E19" s="361">
        <f>(E10*0.7)*(0.87)*0.04</f>
        <v>0</v>
      </c>
    </row>
    <row r="20" spans="1:6">
      <c r="A20" s="360" t="s">
        <v>194</v>
      </c>
      <c r="B20" s="360"/>
      <c r="C20" s="360"/>
      <c r="D20" s="360"/>
      <c r="E20" s="361">
        <f>(E10*0.7)*0.13</f>
        <v>0</v>
      </c>
    </row>
    <row r="21" spans="1:6">
      <c r="A21" s="358"/>
      <c r="B21" s="358"/>
      <c r="C21" s="358"/>
      <c r="D21" s="358"/>
      <c r="E21" s="358"/>
    </row>
    <row r="22" spans="1:6">
      <c r="A22" s="358"/>
      <c r="B22" s="358"/>
      <c r="C22" s="358"/>
      <c r="D22" s="358"/>
      <c r="E22" s="358"/>
    </row>
    <row r="23" spans="1:6">
      <c r="E23" s="356"/>
    </row>
    <row r="24" spans="1:6">
      <c r="E24" s="357"/>
    </row>
    <row r="39" spans="7:8" ht="15.75">
      <c r="G39" s="275" t="s">
        <v>16</v>
      </c>
      <c r="H39" s="275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48"/>
  <sheetViews>
    <sheetView showGridLines="0" workbookViewId="0">
      <selection activeCell="G13" sqref="G13"/>
    </sheetView>
  </sheetViews>
  <sheetFormatPr defaultColWidth="11.42578125" defaultRowHeight="12.75"/>
  <cols>
    <col min="1" max="16384" width="11.42578125" style="4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139</v>
      </c>
      <c r="H1" s="2"/>
    </row>
    <row r="2" spans="1:8" ht="21" customHeight="1">
      <c r="A2" s="5"/>
      <c r="B2" s="6"/>
      <c r="C2" s="7"/>
      <c r="D2" s="8"/>
      <c r="E2" s="8"/>
      <c r="F2" s="8"/>
      <c r="G2" s="5"/>
      <c r="H2" s="9"/>
    </row>
    <row r="3" spans="1:8" ht="21" customHeight="1">
      <c r="A3" s="10"/>
      <c r="B3" s="10"/>
      <c r="C3" s="10"/>
      <c r="D3" s="10"/>
      <c r="E3" s="10"/>
      <c r="F3" s="10"/>
      <c r="G3" s="10"/>
      <c r="H3" s="10"/>
    </row>
    <row r="5" spans="1:8">
      <c r="A5" s="231" t="s">
        <v>2</v>
      </c>
      <c r="B5" s="231"/>
      <c r="C5" s="231"/>
      <c r="D5" s="231"/>
      <c r="E5" s="231"/>
      <c r="F5" s="231"/>
      <c r="G5" s="231"/>
      <c r="H5" s="231"/>
    </row>
    <row r="6" spans="1:8">
      <c r="A6" s="231" t="s">
        <v>3</v>
      </c>
      <c r="B6" s="231"/>
      <c r="C6" s="231"/>
      <c r="D6" s="231"/>
      <c r="E6" s="231"/>
      <c r="F6" s="231"/>
      <c r="G6" s="231"/>
      <c r="H6" s="231"/>
    </row>
    <row r="8" spans="1:8">
      <c r="A8" s="4" t="s">
        <v>4</v>
      </c>
    </row>
    <row r="9" spans="1:8">
      <c r="A9" s="4" t="s">
        <v>17</v>
      </c>
      <c r="H9" s="115" t="s">
        <v>18</v>
      </c>
    </row>
    <row r="10" spans="1:8">
      <c r="H10" s="90"/>
    </row>
    <row r="11" spans="1:8">
      <c r="A11" s="155" t="s">
        <v>10</v>
      </c>
      <c r="B11" s="156"/>
      <c r="C11" s="157"/>
      <c r="D11" s="157"/>
      <c r="E11" s="158" t="s">
        <v>19</v>
      </c>
      <c r="F11" s="159" t="s">
        <v>20</v>
      </c>
      <c r="G11" s="159" t="s">
        <v>8</v>
      </c>
      <c r="H11" s="73" t="s">
        <v>9</v>
      </c>
    </row>
    <row r="12" spans="1:8">
      <c r="A12" s="162"/>
      <c r="B12" s="14"/>
      <c r="C12" s="15"/>
      <c r="D12" s="15"/>
      <c r="E12" s="246" t="s">
        <v>21</v>
      </c>
      <c r="F12" s="198"/>
      <c r="G12" s="198" t="s">
        <v>12</v>
      </c>
      <c r="H12" s="76" t="s">
        <v>13</v>
      </c>
    </row>
    <row r="13" spans="1:8">
      <c r="A13" s="164"/>
      <c r="B13" s="20"/>
      <c r="C13" s="20"/>
      <c r="D13" s="20"/>
      <c r="E13" s="16"/>
      <c r="F13" s="16"/>
      <c r="G13" s="247"/>
      <c r="H13" s="319">
        <f>F13*G13</f>
        <v>0</v>
      </c>
    </row>
    <row r="14" spans="1:8" ht="13.5" customHeight="1">
      <c r="A14" s="164"/>
      <c r="E14" s="160"/>
      <c r="F14" s="165"/>
      <c r="G14" s="166"/>
      <c r="H14" s="305">
        <f>F14*G14</f>
        <v>0</v>
      </c>
    </row>
    <row r="15" spans="1:8" ht="13.5" customHeight="1">
      <c r="A15" s="164"/>
      <c r="E15" s="160"/>
      <c r="F15" s="165"/>
      <c r="G15" s="166"/>
      <c r="H15" s="305">
        <f t="shared" ref="H15:H30" si="0">F15*G15</f>
        <v>0</v>
      </c>
    </row>
    <row r="16" spans="1:8" ht="13.5" customHeight="1">
      <c r="A16" s="164"/>
      <c r="E16" s="160"/>
      <c r="F16" s="165"/>
      <c r="G16" s="166"/>
      <c r="H16" s="305">
        <f t="shared" si="0"/>
        <v>0</v>
      </c>
    </row>
    <row r="17" spans="1:9" ht="13.5" customHeight="1">
      <c r="A17" s="164"/>
      <c r="E17" s="160"/>
      <c r="F17" s="165"/>
      <c r="G17" s="166"/>
      <c r="H17" s="305">
        <f t="shared" si="0"/>
        <v>0</v>
      </c>
    </row>
    <row r="18" spans="1:9" ht="13.5" customHeight="1">
      <c r="A18" s="164"/>
      <c r="E18" s="160"/>
      <c r="F18" s="165"/>
      <c r="G18" s="166"/>
      <c r="H18" s="305">
        <f t="shared" si="0"/>
        <v>0</v>
      </c>
    </row>
    <row r="19" spans="1:9" ht="13.5" customHeight="1">
      <c r="A19" s="164"/>
      <c r="E19" s="160"/>
      <c r="F19" s="165"/>
      <c r="G19" s="166"/>
      <c r="H19" s="305">
        <f t="shared" si="0"/>
        <v>0</v>
      </c>
    </row>
    <row r="20" spans="1:9" ht="13.5" customHeight="1">
      <c r="A20" s="248" t="s">
        <v>166</v>
      </c>
      <c r="B20" s="249"/>
      <c r="C20" s="249"/>
      <c r="D20" s="249"/>
      <c r="E20" s="250"/>
      <c r="F20" s="250"/>
      <c r="G20" s="251"/>
      <c r="H20" s="331">
        <f>SUM(H13:H19)</f>
        <v>0</v>
      </c>
    </row>
    <row r="21" spans="1:9" ht="13.5" customHeight="1">
      <c r="A21" s="164"/>
      <c r="E21" s="160"/>
      <c r="F21" s="165"/>
      <c r="G21" s="166"/>
      <c r="H21" s="305">
        <f t="shared" si="0"/>
        <v>0</v>
      </c>
    </row>
    <row r="22" spans="1:9" ht="13.5" customHeight="1">
      <c r="A22" s="164"/>
      <c r="E22" s="160"/>
      <c r="F22" s="165"/>
      <c r="G22" s="166"/>
      <c r="H22" s="305">
        <f t="shared" si="0"/>
        <v>0</v>
      </c>
    </row>
    <row r="23" spans="1:9" ht="13.5" customHeight="1">
      <c r="A23" s="164"/>
      <c r="E23" s="160"/>
      <c r="F23" s="165"/>
      <c r="G23" s="166"/>
      <c r="H23" s="305">
        <f t="shared" si="0"/>
        <v>0</v>
      </c>
      <c r="I23" s="318"/>
    </row>
    <row r="24" spans="1:9" ht="13.5" customHeight="1">
      <c r="A24" s="164"/>
      <c r="E24" s="160"/>
      <c r="F24" s="165"/>
      <c r="G24" s="166"/>
      <c r="H24" s="305">
        <f t="shared" si="0"/>
        <v>0</v>
      </c>
    </row>
    <row r="25" spans="1:9" ht="13.5" customHeight="1">
      <c r="A25" s="164"/>
      <c r="E25" s="160"/>
      <c r="F25" s="165"/>
      <c r="G25" s="166"/>
      <c r="H25" s="305">
        <f t="shared" si="0"/>
        <v>0</v>
      </c>
    </row>
    <row r="26" spans="1:9" ht="13.5" customHeight="1">
      <c r="A26" s="164"/>
      <c r="E26" s="160"/>
      <c r="F26" s="165"/>
      <c r="G26" s="166"/>
      <c r="H26" s="305">
        <f t="shared" si="0"/>
        <v>0</v>
      </c>
    </row>
    <row r="27" spans="1:9" ht="13.5" customHeight="1">
      <c r="A27" s="164"/>
      <c r="E27" s="160"/>
      <c r="F27" s="165"/>
      <c r="G27" s="166"/>
      <c r="H27" s="305">
        <f t="shared" si="0"/>
        <v>0</v>
      </c>
    </row>
    <row r="28" spans="1:9" ht="13.5" customHeight="1">
      <c r="A28" s="164"/>
      <c r="E28" s="160"/>
      <c r="F28" s="165"/>
      <c r="G28" s="166"/>
      <c r="H28" s="305">
        <f t="shared" si="0"/>
        <v>0</v>
      </c>
    </row>
    <row r="29" spans="1:9" ht="13.5" customHeight="1">
      <c r="A29" s="164"/>
      <c r="E29" s="160"/>
      <c r="F29" s="165"/>
      <c r="G29" s="166"/>
      <c r="H29" s="305">
        <f t="shared" si="0"/>
        <v>0</v>
      </c>
    </row>
    <row r="30" spans="1:9" ht="13.5" customHeight="1">
      <c r="A30" s="164"/>
      <c r="E30" s="160"/>
      <c r="F30" s="165"/>
      <c r="G30" s="166"/>
      <c r="H30" s="305">
        <f t="shared" si="0"/>
        <v>0</v>
      </c>
    </row>
    <row r="31" spans="1:9" ht="13.5" customHeight="1">
      <c r="A31" s="164"/>
      <c r="E31" s="160"/>
      <c r="F31" s="165"/>
      <c r="G31" s="166"/>
      <c r="H31" s="305">
        <f>F31*G31</f>
        <v>0</v>
      </c>
    </row>
    <row r="32" spans="1:9" ht="13.5" customHeight="1">
      <c r="A32" s="248" t="s">
        <v>164</v>
      </c>
      <c r="B32" s="249"/>
      <c r="C32" s="249"/>
      <c r="D32" s="249"/>
      <c r="E32" s="250"/>
      <c r="F32" s="250"/>
      <c r="G32" s="251"/>
      <c r="H32" s="331">
        <f>SUM(H21:H31)</f>
        <v>0</v>
      </c>
    </row>
    <row r="33" spans="1:8" s="298" customFormat="1" ht="21" customHeight="1">
      <c r="A33" s="176" t="s">
        <v>13</v>
      </c>
      <c r="B33" s="177"/>
      <c r="C33" s="177"/>
      <c r="D33" s="177"/>
      <c r="E33" s="215"/>
      <c r="F33" s="252"/>
      <c r="G33" s="179"/>
      <c r="H33" s="320">
        <f>SUM(H20+H32)</f>
        <v>0</v>
      </c>
    </row>
    <row r="34" spans="1:8" ht="19.5" customHeight="1">
      <c r="A34" s="253" t="s">
        <v>147</v>
      </c>
      <c r="B34" s="254"/>
      <c r="C34" s="254"/>
      <c r="D34" s="254"/>
      <c r="E34" s="254"/>
      <c r="F34" s="254"/>
      <c r="G34" s="254"/>
      <c r="H34" s="321"/>
    </row>
    <row r="35" spans="1:8">
      <c r="A35" s="164"/>
      <c r="B35" s="20"/>
      <c r="C35" s="20"/>
      <c r="D35" s="20"/>
      <c r="E35" s="20"/>
      <c r="F35" s="20"/>
      <c r="G35" s="20"/>
      <c r="H35" s="200"/>
    </row>
    <row r="36" spans="1:8">
      <c r="A36" s="164"/>
      <c r="B36" s="20"/>
      <c r="C36" s="20"/>
      <c r="D36" s="20"/>
      <c r="E36" s="20"/>
      <c r="F36" s="20"/>
      <c r="G36" s="20"/>
      <c r="H36" s="200"/>
    </row>
    <row r="37" spans="1:8">
      <c r="A37" s="164"/>
      <c r="B37" s="20"/>
      <c r="C37" s="20"/>
      <c r="D37" s="20"/>
      <c r="E37" s="20"/>
      <c r="F37" s="20"/>
      <c r="G37" s="20"/>
      <c r="H37" s="200"/>
    </row>
    <row r="38" spans="1:8">
      <c r="A38" s="164"/>
      <c r="B38" s="20"/>
      <c r="C38" s="20"/>
      <c r="D38" s="20"/>
      <c r="E38" s="20"/>
      <c r="F38" s="20"/>
      <c r="G38" s="20"/>
      <c r="H38" s="200"/>
    </row>
    <row r="39" spans="1:8" ht="12.75" customHeight="1">
      <c r="A39" s="164"/>
      <c r="B39" s="20"/>
      <c r="C39" s="20"/>
      <c r="D39" s="20"/>
      <c r="E39" s="20"/>
      <c r="F39" s="20"/>
      <c r="G39" s="20"/>
      <c r="H39" s="200"/>
    </row>
    <row r="40" spans="1:8">
      <c r="A40" s="208"/>
      <c r="B40" s="13"/>
      <c r="C40" s="13"/>
      <c r="D40" s="13"/>
      <c r="E40" s="13"/>
      <c r="F40" s="13"/>
      <c r="G40" s="20"/>
      <c r="H40" s="200"/>
    </row>
    <row r="41" spans="1:8">
      <c r="A41" s="164"/>
      <c r="B41" s="20"/>
      <c r="C41" s="20"/>
      <c r="D41" s="20"/>
      <c r="E41" s="20"/>
      <c r="F41" s="20"/>
      <c r="G41" s="20"/>
      <c r="H41" s="200"/>
    </row>
    <row r="42" spans="1:8">
      <c r="A42" s="164"/>
      <c r="B42" s="20"/>
      <c r="C42" s="20"/>
      <c r="D42" s="20"/>
      <c r="E42" s="20"/>
      <c r="F42" s="20"/>
      <c r="G42" s="20"/>
      <c r="H42" s="200"/>
    </row>
    <row r="43" spans="1:8">
      <c r="A43" s="164"/>
      <c r="B43" s="20"/>
      <c r="C43" s="20"/>
      <c r="D43" s="20"/>
      <c r="E43" s="20"/>
      <c r="F43" s="20"/>
      <c r="G43" s="20"/>
      <c r="H43" s="200"/>
    </row>
    <row r="44" spans="1:8">
      <c r="A44" s="164"/>
      <c r="B44" s="20"/>
      <c r="C44" s="20"/>
      <c r="D44" s="20"/>
      <c r="E44" s="20"/>
      <c r="F44" s="20"/>
      <c r="G44" s="20"/>
      <c r="H44" s="200"/>
    </row>
    <row r="45" spans="1:8">
      <c r="A45" s="19"/>
      <c r="B45" s="15"/>
      <c r="C45" s="15"/>
      <c r="D45" s="15"/>
      <c r="E45" s="15"/>
      <c r="F45" s="15"/>
      <c r="G45" s="15"/>
      <c r="H45" s="197"/>
    </row>
    <row r="48" spans="1:8" ht="15.75">
      <c r="G48" s="21" t="s">
        <v>16</v>
      </c>
      <c r="H48" s="2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H48"/>
  <sheetViews>
    <sheetView showGridLines="0" workbookViewId="0">
      <selection activeCell="A40" sqref="A40"/>
    </sheetView>
  </sheetViews>
  <sheetFormatPr defaultColWidth="11.42578125" defaultRowHeight="12.75"/>
  <cols>
    <col min="1" max="16384" width="11.42578125" style="4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23</v>
      </c>
      <c r="H1" s="2"/>
    </row>
    <row r="2" spans="1:8" ht="21" customHeight="1">
      <c r="A2" s="5"/>
      <c r="B2" s="6"/>
      <c r="C2" s="7"/>
      <c r="D2" s="8"/>
      <c r="E2" s="8"/>
      <c r="F2" s="8"/>
      <c r="G2" s="5"/>
      <c r="H2" s="9"/>
    </row>
    <row r="3" spans="1:8" ht="21" customHeight="1">
      <c r="A3" s="10"/>
      <c r="B3" s="10"/>
      <c r="C3" s="10"/>
      <c r="D3" s="10"/>
      <c r="E3" s="10"/>
      <c r="F3" s="10"/>
      <c r="G3" s="10"/>
      <c r="H3" s="10"/>
    </row>
    <row r="5" spans="1:8">
      <c r="A5" s="231" t="s">
        <v>2</v>
      </c>
      <c r="B5" s="231"/>
      <c r="C5" s="231"/>
      <c r="D5" s="231"/>
      <c r="E5" s="231"/>
      <c r="F5" s="231"/>
      <c r="G5" s="231"/>
      <c r="H5" s="231"/>
    </row>
    <row r="6" spans="1:8">
      <c r="A6" s="231" t="s">
        <v>3</v>
      </c>
      <c r="B6" s="231"/>
      <c r="C6" s="231"/>
      <c r="D6" s="231"/>
      <c r="E6" s="231"/>
      <c r="F6" s="231"/>
      <c r="G6" s="231"/>
      <c r="H6" s="231"/>
    </row>
    <row r="8" spans="1:8">
      <c r="A8" s="4" t="s">
        <v>4</v>
      </c>
      <c r="H8" s="90"/>
    </row>
    <row r="9" spans="1:8">
      <c r="A9" s="4" t="s">
        <v>22</v>
      </c>
      <c r="H9" s="115" t="s">
        <v>6</v>
      </c>
    </row>
    <row r="10" spans="1:8">
      <c r="H10" s="90"/>
    </row>
    <row r="11" spans="1:8">
      <c r="A11" s="155" t="s">
        <v>10</v>
      </c>
      <c r="B11" s="156"/>
      <c r="C11" s="157"/>
      <c r="D11" s="157"/>
      <c r="E11" s="196"/>
      <c r="F11" s="159" t="s">
        <v>20</v>
      </c>
      <c r="G11" s="159" t="s">
        <v>8</v>
      </c>
      <c r="H11" s="73" t="s">
        <v>9</v>
      </c>
    </row>
    <row r="12" spans="1:8">
      <c r="A12" s="162"/>
      <c r="B12" s="14"/>
      <c r="C12" s="15"/>
      <c r="D12" s="15"/>
      <c r="E12" s="197"/>
      <c r="F12" s="198"/>
      <c r="G12" s="198" t="s">
        <v>12</v>
      </c>
      <c r="H12" s="76" t="s">
        <v>13</v>
      </c>
    </row>
    <row r="13" spans="1:8">
      <c r="A13" s="164"/>
      <c r="B13" s="20"/>
      <c r="C13" s="20"/>
      <c r="D13" s="20"/>
      <c r="E13" s="20"/>
      <c r="F13" s="16"/>
      <c r="G13" s="199"/>
      <c r="H13" s="305">
        <f>F13*G13</f>
        <v>0</v>
      </c>
    </row>
    <row r="14" spans="1:8" ht="13.5" customHeight="1">
      <c r="A14" s="164"/>
      <c r="E14" s="200"/>
      <c r="F14" s="165"/>
      <c r="G14" s="166"/>
      <c r="H14" s="305">
        <f>F14*G14</f>
        <v>0</v>
      </c>
    </row>
    <row r="15" spans="1:8" ht="13.5" customHeight="1">
      <c r="A15" s="164"/>
      <c r="E15" s="200"/>
      <c r="F15" s="165"/>
      <c r="G15" s="166"/>
      <c r="H15" s="305">
        <f t="shared" ref="H15:H30" si="0">F15*G15</f>
        <v>0</v>
      </c>
    </row>
    <row r="16" spans="1:8" ht="13.5" customHeight="1">
      <c r="A16" s="164"/>
      <c r="E16" s="200"/>
      <c r="F16" s="165"/>
      <c r="G16" s="166"/>
      <c r="H16" s="305">
        <f t="shared" si="0"/>
        <v>0</v>
      </c>
    </row>
    <row r="17" spans="1:8" ht="13.5" customHeight="1">
      <c r="A17" s="164"/>
      <c r="E17" s="200"/>
      <c r="F17" s="165"/>
      <c r="G17" s="166"/>
      <c r="H17" s="305">
        <f t="shared" si="0"/>
        <v>0</v>
      </c>
    </row>
    <row r="18" spans="1:8" ht="13.5" customHeight="1">
      <c r="A18" s="164"/>
      <c r="E18" s="200"/>
      <c r="F18" s="165"/>
      <c r="G18" s="166"/>
      <c r="H18" s="305">
        <f t="shared" si="0"/>
        <v>0</v>
      </c>
    </row>
    <row r="19" spans="1:8" ht="13.5" customHeight="1">
      <c r="A19" s="164"/>
      <c r="E19" s="200"/>
      <c r="F19" s="165"/>
      <c r="G19" s="166"/>
      <c r="H19" s="305">
        <f t="shared" si="0"/>
        <v>0</v>
      </c>
    </row>
    <row r="20" spans="1:8" ht="13.5" customHeight="1">
      <c r="A20" s="164"/>
      <c r="E20" s="200"/>
      <c r="F20" s="165"/>
      <c r="G20" s="166"/>
      <c r="H20" s="305">
        <f t="shared" si="0"/>
        <v>0</v>
      </c>
    </row>
    <row r="21" spans="1:8" ht="13.5" customHeight="1">
      <c r="A21" s="164"/>
      <c r="E21" s="200"/>
      <c r="F21" s="165"/>
      <c r="G21" s="166"/>
      <c r="H21" s="305">
        <f t="shared" si="0"/>
        <v>0</v>
      </c>
    </row>
    <row r="22" spans="1:8" ht="13.5" customHeight="1">
      <c r="A22" s="164"/>
      <c r="E22" s="200"/>
      <c r="F22" s="165"/>
      <c r="G22" s="166"/>
      <c r="H22" s="305">
        <f t="shared" si="0"/>
        <v>0</v>
      </c>
    </row>
    <row r="23" spans="1:8" ht="13.5" customHeight="1">
      <c r="A23" s="164"/>
      <c r="E23" s="200"/>
      <c r="F23" s="165"/>
      <c r="G23" s="166"/>
      <c r="H23" s="305">
        <f t="shared" si="0"/>
        <v>0</v>
      </c>
    </row>
    <row r="24" spans="1:8" ht="13.5" customHeight="1">
      <c r="A24" s="164"/>
      <c r="E24" s="200"/>
      <c r="F24" s="165"/>
      <c r="G24" s="166"/>
      <c r="H24" s="305">
        <f t="shared" si="0"/>
        <v>0</v>
      </c>
    </row>
    <row r="25" spans="1:8" ht="13.5" customHeight="1">
      <c r="A25" s="164"/>
      <c r="E25" s="200"/>
      <c r="F25" s="165"/>
      <c r="G25" s="166"/>
      <c r="H25" s="305">
        <f t="shared" si="0"/>
        <v>0</v>
      </c>
    </row>
    <row r="26" spans="1:8" ht="13.5" customHeight="1">
      <c r="A26" s="164"/>
      <c r="E26" s="200"/>
      <c r="F26" s="165"/>
      <c r="G26" s="166"/>
      <c r="H26" s="305">
        <f t="shared" si="0"/>
        <v>0</v>
      </c>
    </row>
    <row r="27" spans="1:8" ht="13.5" customHeight="1">
      <c r="A27" s="164"/>
      <c r="E27" s="200"/>
      <c r="F27" s="165"/>
      <c r="G27" s="166"/>
      <c r="H27" s="305">
        <f t="shared" si="0"/>
        <v>0</v>
      </c>
    </row>
    <row r="28" spans="1:8" ht="13.5" customHeight="1">
      <c r="A28" s="164"/>
      <c r="E28" s="200"/>
      <c r="F28" s="165"/>
      <c r="G28" s="166"/>
      <c r="H28" s="305">
        <f t="shared" si="0"/>
        <v>0</v>
      </c>
    </row>
    <row r="29" spans="1:8" ht="13.5" customHeight="1">
      <c r="A29" s="164"/>
      <c r="E29" s="200"/>
      <c r="F29" s="165"/>
      <c r="G29" s="166"/>
      <c r="H29" s="305">
        <f t="shared" si="0"/>
        <v>0</v>
      </c>
    </row>
    <row r="30" spans="1:8" ht="13.5" customHeight="1">
      <c r="A30" s="164"/>
      <c r="E30" s="200"/>
      <c r="F30" s="165"/>
      <c r="G30" s="166"/>
      <c r="H30" s="305">
        <f t="shared" si="0"/>
        <v>0</v>
      </c>
    </row>
    <row r="31" spans="1:8" ht="13.5" customHeight="1">
      <c r="A31" s="164"/>
      <c r="E31" s="200"/>
      <c r="F31" s="165"/>
      <c r="G31" s="166"/>
      <c r="H31" s="305">
        <f t="shared" ref="H31:H44" si="1">F31*G31</f>
        <v>0</v>
      </c>
    </row>
    <row r="32" spans="1:8" ht="13.5" customHeight="1">
      <c r="A32" s="164"/>
      <c r="B32" s="20"/>
      <c r="C32" s="20"/>
      <c r="D32" s="20"/>
      <c r="E32" s="200"/>
      <c r="F32" s="165"/>
      <c r="G32" s="166"/>
      <c r="H32" s="305">
        <f t="shared" si="1"/>
        <v>0</v>
      </c>
    </row>
    <row r="33" spans="1:8" ht="13.5" customHeight="1">
      <c r="A33" s="244"/>
      <c r="B33" s="167"/>
      <c r="C33" s="167"/>
      <c r="D33" s="167"/>
      <c r="E33" s="168"/>
      <c r="F33" s="169"/>
      <c r="G33" s="170"/>
      <c r="H33" s="305">
        <f t="shared" si="1"/>
        <v>0</v>
      </c>
    </row>
    <row r="34" spans="1:8" ht="13.5" customHeight="1">
      <c r="A34" s="164"/>
      <c r="B34" s="20"/>
      <c r="C34" s="20"/>
      <c r="D34" s="20"/>
      <c r="E34" s="200"/>
      <c r="F34" s="165"/>
      <c r="G34" s="166"/>
      <c r="H34" s="305">
        <f t="shared" si="1"/>
        <v>0</v>
      </c>
    </row>
    <row r="35" spans="1:8" ht="13.5" customHeight="1">
      <c r="A35" s="164"/>
      <c r="B35" s="20"/>
      <c r="C35" s="20"/>
      <c r="D35" s="20"/>
      <c r="E35" s="200"/>
      <c r="F35" s="165"/>
      <c r="G35" s="166"/>
      <c r="H35" s="305">
        <f t="shared" si="1"/>
        <v>0</v>
      </c>
    </row>
    <row r="36" spans="1:8" ht="13.5" customHeight="1">
      <c r="A36" s="164"/>
      <c r="B36" s="20"/>
      <c r="C36" s="20"/>
      <c r="D36" s="20"/>
      <c r="E36" s="200"/>
      <c r="F36" s="165"/>
      <c r="G36" s="166"/>
      <c r="H36" s="305">
        <f t="shared" si="1"/>
        <v>0</v>
      </c>
    </row>
    <row r="37" spans="1:8" ht="13.5" customHeight="1">
      <c r="A37" s="164"/>
      <c r="B37" s="20"/>
      <c r="C37" s="20"/>
      <c r="D37" s="20"/>
      <c r="E37" s="200"/>
      <c r="F37" s="165"/>
      <c r="G37" s="166"/>
      <c r="H37" s="305">
        <f t="shared" si="1"/>
        <v>0</v>
      </c>
    </row>
    <row r="38" spans="1:8" ht="13.5" customHeight="1">
      <c r="A38" s="164"/>
      <c r="B38" s="20"/>
      <c r="C38" s="20"/>
      <c r="D38" s="20"/>
      <c r="E38" s="200"/>
      <c r="F38" s="165"/>
      <c r="G38" s="166"/>
      <c r="H38" s="305">
        <f t="shared" si="1"/>
        <v>0</v>
      </c>
    </row>
    <row r="39" spans="1:8" ht="13.5" customHeight="1">
      <c r="A39" s="164"/>
      <c r="B39" s="20"/>
      <c r="C39" s="20"/>
      <c r="D39" s="20"/>
      <c r="E39" s="200"/>
      <c r="F39" s="165"/>
      <c r="G39" s="166"/>
      <c r="H39" s="305">
        <f t="shared" si="1"/>
        <v>0</v>
      </c>
    </row>
    <row r="40" spans="1:8" ht="13.5" customHeight="1">
      <c r="A40" s="208"/>
      <c r="B40" s="13"/>
      <c r="C40" s="13"/>
      <c r="D40" s="13"/>
      <c r="E40" s="245"/>
      <c r="F40" s="165"/>
      <c r="G40" s="166"/>
      <c r="H40" s="305">
        <f t="shared" si="1"/>
        <v>0</v>
      </c>
    </row>
    <row r="41" spans="1:8" ht="13.5" customHeight="1">
      <c r="A41" s="164"/>
      <c r="B41" s="20"/>
      <c r="C41" s="20"/>
      <c r="D41" s="20"/>
      <c r="E41" s="200"/>
      <c r="F41" s="165"/>
      <c r="G41" s="166"/>
      <c r="H41" s="305">
        <f t="shared" si="1"/>
        <v>0</v>
      </c>
    </row>
    <row r="42" spans="1:8" ht="13.5" customHeight="1">
      <c r="A42" s="164"/>
      <c r="B42" s="20"/>
      <c r="C42" s="20"/>
      <c r="D42" s="20"/>
      <c r="E42" s="200"/>
      <c r="F42" s="165"/>
      <c r="G42" s="166"/>
      <c r="H42" s="305">
        <f t="shared" si="1"/>
        <v>0</v>
      </c>
    </row>
    <row r="43" spans="1:8" ht="13.5" customHeight="1">
      <c r="A43" s="164"/>
      <c r="B43" s="20"/>
      <c r="C43" s="20"/>
      <c r="D43" s="20"/>
      <c r="E43" s="200"/>
      <c r="F43" s="165"/>
      <c r="G43" s="166"/>
      <c r="H43" s="305">
        <f t="shared" si="1"/>
        <v>0</v>
      </c>
    </row>
    <row r="44" spans="1:8" ht="13.5" customHeight="1">
      <c r="A44" s="19"/>
      <c r="B44" s="15"/>
      <c r="C44" s="15"/>
      <c r="D44" s="15"/>
      <c r="E44" s="197"/>
      <c r="F44" s="202"/>
      <c r="G44" s="203"/>
      <c r="H44" s="310">
        <f t="shared" si="1"/>
        <v>0</v>
      </c>
    </row>
    <row r="45" spans="1:8" s="298" customFormat="1" ht="21" customHeight="1">
      <c r="A45" s="176" t="s">
        <v>13</v>
      </c>
      <c r="B45" s="177"/>
      <c r="C45" s="177"/>
      <c r="D45" s="177"/>
      <c r="E45" s="177"/>
      <c r="F45" s="178"/>
      <c r="G45" s="230"/>
      <c r="H45" s="315">
        <f>SUM(H13:H44)</f>
        <v>0</v>
      </c>
    </row>
    <row r="46" spans="1:8">
      <c r="A46" s="4" t="s">
        <v>167</v>
      </c>
    </row>
    <row r="48" spans="1:8" ht="15.75">
      <c r="G48" s="212" t="s">
        <v>16</v>
      </c>
      <c r="H48" s="212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H49"/>
  <sheetViews>
    <sheetView showGridLines="0" topLeftCell="A6" workbookViewId="0">
      <selection activeCell="A6" sqref="A6"/>
    </sheetView>
  </sheetViews>
  <sheetFormatPr defaultColWidth="11.42578125" defaultRowHeight="12.75"/>
  <cols>
    <col min="1" max="3" width="11.42578125" style="22" customWidth="1"/>
    <col min="4" max="4" width="9.42578125" style="22" customWidth="1"/>
    <col min="5" max="5" width="13.42578125" style="22" customWidth="1"/>
    <col min="6" max="16384" width="11.42578125" style="22"/>
  </cols>
  <sheetData>
    <row r="1" spans="1:8" s="4" customFormat="1" ht="21" customHeight="1">
      <c r="A1" s="1" t="s">
        <v>0</v>
      </c>
      <c r="B1" s="2"/>
      <c r="C1" s="3" t="s">
        <v>1</v>
      </c>
      <c r="D1" s="3"/>
      <c r="E1" s="3"/>
      <c r="F1" s="2"/>
      <c r="G1" s="3" t="s">
        <v>142</v>
      </c>
      <c r="H1" s="2"/>
    </row>
    <row r="2" spans="1:8" s="4" customFormat="1" ht="21" customHeight="1">
      <c r="A2" s="5"/>
      <c r="B2" s="6"/>
      <c r="C2" s="7"/>
      <c r="D2" s="8"/>
      <c r="E2" s="8"/>
      <c r="F2" s="8"/>
      <c r="G2" s="5"/>
      <c r="H2" s="9"/>
    </row>
    <row r="3" spans="1:8" s="4" customFormat="1" ht="21" customHeight="1">
      <c r="A3" s="10"/>
      <c r="B3" s="10"/>
      <c r="C3" s="10"/>
      <c r="D3" s="10"/>
      <c r="E3" s="10"/>
      <c r="F3" s="10"/>
      <c r="G3" s="10"/>
      <c r="H3" s="10"/>
    </row>
    <row r="4" spans="1:8" s="4" customFormat="1"/>
    <row r="5" spans="1:8" s="4" customFormat="1">
      <c r="A5" s="231" t="s">
        <v>2</v>
      </c>
      <c r="B5" s="231"/>
      <c r="C5" s="231"/>
      <c r="D5" s="231"/>
      <c r="E5" s="231"/>
      <c r="F5" s="231"/>
      <c r="G5" s="231"/>
      <c r="H5" s="231"/>
    </row>
    <row r="6" spans="1:8" s="4" customFormat="1">
      <c r="A6" s="231" t="s">
        <v>3</v>
      </c>
      <c r="B6" s="231"/>
      <c r="C6" s="231"/>
      <c r="D6" s="231"/>
      <c r="E6" s="231"/>
      <c r="F6" s="231"/>
      <c r="G6" s="231"/>
      <c r="H6" s="231"/>
    </row>
    <row r="7" spans="1:8" s="4" customFormat="1"/>
    <row r="8" spans="1:8" s="4" customFormat="1">
      <c r="A8" s="4" t="s">
        <v>24</v>
      </c>
      <c r="H8" s="90"/>
    </row>
    <row r="9" spans="1:8" s="4" customFormat="1">
      <c r="A9" s="4" t="s">
        <v>25</v>
      </c>
      <c r="H9" s="115" t="s">
        <v>18</v>
      </c>
    </row>
    <row r="10" spans="1:8" s="4" customFormat="1">
      <c r="H10" s="90"/>
    </row>
    <row r="11" spans="1:8" s="4" customFormat="1">
      <c r="A11" s="155"/>
      <c r="B11" s="156"/>
      <c r="C11" s="157"/>
      <c r="D11" s="157"/>
      <c r="E11" s="158" t="s">
        <v>26</v>
      </c>
      <c r="F11" s="159" t="s">
        <v>27</v>
      </c>
      <c r="G11" s="159" t="s">
        <v>8</v>
      </c>
      <c r="H11" s="73" t="s">
        <v>9</v>
      </c>
    </row>
    <row r="12" spans="1:8" s="4" customFormat="1">
      <c r="A12" s="17" t="s">
        <v>10</v>
      </c>
      <c r="B12" s="12"/>
      <c r="C12" s="20"/>
      <c r="D12" s="20"/>
      <c r="E12" s="160" t="s">
        <v>28</v>
      </c>
      <c r="F12" s="161" t="s">
        <v>29</v>
      </c>
      <c r="G12" s="161" t="s">
        <v>12</v>
      </c>
      <c r="H12" s="304" t="s">
        <v>30</v>
      </c>
    </row>
    <row r="13" spans="1:8" s="4" customFormat="1">
      <c r="A13" s="19"/>
      <c r="B13" s="15"/>
      <c r="C13" s="15"/>
      <c r="D13" s="15"/>
      <c r="E13" s="18" t="s">
        <v>31</v>
      </c>
      <c r="F13" s="162"/>
      <c r="G13" s="163"/>
      <c r="H13" s="78"/>
    </row>
    <row r="14" spans="1:8" s="4" customFormat="1" ht="13.5" customHeight="1">
      <c r="A14" s="164"/>
      <c r="E14" s="160"/>
      <c r="F14" s="225"/>
      <c r="G14" s="166"/>
      <c r="H14" s="305"/>
    </row>
    <row r="15" spans="1:8" s="4" customFormat="1" ht="13.5" customHeight="1">
      <c r="A15" s="164" t="s">
        <v>32</v>
      </c>
      <c r="E15" s="160"/>
      <c r="F15" s="225"/>
      <c r="G15" s="166"/>
      <c r="H15" s="305"/>
    </row>
    <row r="16" spans="1:8" s="4" customFormat="1" ht="13.5" customHeight="1">
      <c r="A16" s="164" t="s">
        <v>134</v>
      </c>
      <c r="E16" s="160"/>
      <c r="F16" s="225"/>
      <c r="G16" s="166"/>
      <c r="H16" s="305"/>
    </row>
    <row r="17" spans="1:8" s="4" customFormat="1" ht="13.5" customHeight="1">
      <c r="A17" s="232" t="s">
        <v>135</v>
      </c>
      <c r="E17" s="160"/>
      <c r="F17" s="225"/>
      <c r="G17" s="166"/>
      <c r="H17" s="305">
        <f>E17*G17</f>
        <v>0</v>
      </c>
    </row>
    <row r="18" spans="1:8" s="4" customFormat="1" ht="13.5" customHeight="1">
      <c r="A18" s="232" t="s">
        <v>136</v>
      </c>
      <c r="E18" s="160"/>
      <c r="F18" s="225"/>
      <c r="G18" s="166"/>
      <c r="H18" s="305">
        <f>E18*G18</f>
        <v>0</v>
      </c>
    </row>
    <row r="19" spans="1:8" s="4" customFormat="1" ht="13.5" customHeight="1">
      <c r="A19" s="232" t="s">
        <v>137</v>
      </c>
      <c r="E19" s="160"/>
      <c r="F19" s="225"/>
      <c r="G19" s="166"/>
      <c r="H19" s="305">
        <f>E19*G19</f>
        <v>0</v>
      </c>
    </row>
    <row r="20" spans="1:8" s="4" customFormat="1" ht="13.5" customHeight="1">
      <c r="A20" s="164"/>
      <c r="E20" s="160"/>
      <c r="F20" s="225"/>
      <c r="G20" s="166"/>
      <c r="H20" s="305"/>
    </row>
    <row r="21" spans="1:8" s="4" customFormat="1" ht="13.5" customHeight="1">
      <c r="A21" s="164" t="s">
        <v>33</v>
      </c>
      <c r="E21" s="160"/>
      <c r="F21" s="225"/>
      <c r="G21" s="166"/>
      <c r="H21" s="305">
        <f t="shared" ref="H21:H34" si="0">E21*G21</f>
        <v>0</v>
      </c>
    </row>
    <row r="22" spans="1:8" s="4" customFormat="1" ht="13.5" customHeight="1">
      <c r="A22" s="164" t="s">
        <v>34</v>
      </c>
      <c r="E22" s="160"/>
      <c r="F22" s="225"/>
      <c r="G22" s="166"/>
      <c r="H22" s="305">
        <f t="shared" si="0"/>
        <v>0</v>
      </c>
    </row>
    <row r="23" spans="1:8" s="4" customFormat="1" ht="13.5" customHeight="1">
      <c r="A23" s="164" t="s">
        <v>35</v>
      </c>
      <c r="E23" s="160"/>
      <c r="F23" s="225"/>
      <c r="G23" s="166"/>
      <c r="H23" s="305">
        <f t="shared" si="0"/>
        <v>0</v>
      </c>
    </row>
    <row r="24" spans="1:8" s="4" customFormat="1" ht="13.5" customHeight="1">
      <c r="A24" s="164" t="s">
        <v>36</v>
      </c>
      <c r="E24" s="160"/>
      <c r="F24" s="225"/>
      <c r="G24" s="166"/>
      <c r="H24" s="305">
        <f t="shared" si="0"/>
        <v>0</v>
      </c>
    </row>
    <row r="25" spans="1:8" s="4" customFormat="1" ht="13.5" customHeight="1">
      <c r="A25" s="164"/>
      <c r="E25" s="160"/>
      <c r="F25" s="225"/>
      <c r="G25" s="166"/>
      <c r="H25" s="305"/>
    </row>
    <row r="26" spans="1:8" s="4" customFormat="1" ht="13.5" customHeight="1">
      <c r="A26" s="164" t="s">
        <v>33</v>
      </c>
      <c r="E26" s="160"/>
      <c r="F26" s="225"/>
      <c r="G26" s="166"/>
      <c r="H26" s="305">
        <f t="shared" si="0"/>
        <v>0</v>
      </c>
    </row>
    <row r="27" spans="1:8" s="4" customFormat="1" ht="13.5" customHeight="1">
      <c r="A27" s="164" t="s">
        <v>34</v>
      </c>
      <c r="E27" s="160"/>
      <c r="F27" s="225"/>
      <c r="G27" s="166"/>
      <c r="H27" s="305">
        <f t="shared" si="0"/>
        <v>0</v>
      </c>
    </row>
    <row r="28" spans="1:8" s="4" customFormat="1" ht="13.5" customHeight="1">
      <c r="A28" s="164" t="s">
        <v>35</v>
      </c>
      <c r="E28" s="160"/>
      <c r="F28" s="225"/>
      <c r="G28" s="166"/>
      <c r="H28" s="305">
        <f t="shared" si="0"/>
        <v>0</v>
      </c>
    </row>
    <row r="29" spans="1:8" s="4" customFormat="1" ht="13.5" customHeight="1">
      <c r="A29" s="164" t="s">
        <v>36</v>
      </c>
      <c r="E29" s="160"/>
      <c r="F29" s="225"/>
      <c r="G29" s="166"/>
      <c r="H29" s="305">
        <f t="shared" si="0"/>
        <v>0</v>
      </c>
    </row>
    <row r="30" spans="1:8" s="4" customFormat="1" ht="13.5" customHeight="1">
      <c r="A30" s="164"/>
      <c r="E30" s="160"/>
      <c r="F30" s="225"/>
      <c r="G30" s="166"/>
      <c r="H30" s="305"/>
    </row>
    <row r="31" spans="1:8" s="4" customFormat="1" ht="13.5" customHeight="1">
      <c r="A31" s="164" t="s">
        <v>149</v>
      </c>
      <c r="E31" s="160"/>
      <c r="F31" s="225"/>
      <c r="G31" s="166"/>
      <c r="H31" s="305">
        <f t="shared" si="0"/>
        <v>0</v>
      </c>
    </row>
    <row r="32" spans="1:8" s="4" customFormat="1" ht="13.5" customHeight="1">
      <c r="A32" s="164"/>
      <c r="E32" s="160"/>
      <c r="F32" s="225"/>
      <c r="G32" s="166"/>
      <c r="H32" s="305">
        <f t="shared" si="0"/>
        <v>0</v>
      </c>
    </row>
    <row r="33" spans="1:8" s="4" customFormat="1" ht="13.5" customHeight="1">
      <c r="A33" s="164"/>
      <c r="C33" s="167"/>
      <c r="D33" s="168"/>
      <c r="E33" s="160"/>
      <c r="F33" s="225"/>
      <c r="G33" s="166"/>
      <c r="H33" s="305">
        <f t="shared" si="0"/>
        <v>0</v>
      </c>
    </row>
    <row r="34" spans="1:8" s="300" customFormat="1" ht="21" customHeight="1">
      <c r="A34" s="171"/>
      <c r="B34" s="172"/>
      <c r="C34" s="172"/>
      <c r="D34" s="173"/>
      <c r="E34" s="160"/>
      <c r="F34" s="225"/>
      <c r="G34" s="166"/>
      <c r="H34" s="305">
        <f t="shared" si="0"/>
        <v>0</v>
      </c>
    </row>
    <row r="35" spans="1:8" s="297" customFormat="1" ht="21" customHeight="1">
      <c r="A35" s="214" t="s">
        <v>38</v>
      </c>
      <c r="B35" s="215"/>
      <c r="C35" s="215"/>
      <c r="D35" s="215"/>
      <c r="E35" s="233"/>
      <c r="F35" s="233"/>
      <c r="G35" s="234"/>
      <c r="H35" s="311">
        <f>SUM(H14:H34)</f>
        <v>0</v>
      </c>
    </row>
    <row r="36" spans="1:8" s="298" customFormat="1" ht="21" customHeight="1">
      <c r="A36" s="218" t="s">
        <v>39</v>
      </c>
      <c r="B36" s="219"/>
      <c r="C36" s="219"/>
      <c r="D36" s="235"/>
      <c r="E36" s="236"/>
      <c r="F36" s="237"/>
      <c r="G36" s="238"/>
      <c r="H36" s="313">
        <f>E36*G36</f>
        <v>0</v>
      </c>
    </row>
    <row r="37" spans="1:8" s="297" customFormat="1" ht="21" customHeight="1">
      <c r="A37" s="214" t="s">
        <v>40</v>
      </c>
      <c r="B37" s="215"/>
      <c r="C37" s="215"/>
      <c r="D37" s="215"/>
      <c r="E37" s="178"/>
      <c r="F37" s="178"/>
      <c r="G37" s="179"/>
      <c r="H37" s="330">
        <f>H36</f>
        <v>0</v>
      </c>
    </row>
    <row r="38" spans="1:8" s="297" customFormat="1" ht="21" customHeight="1">
      <c r="A38" s="239" t="s">
        <v>41</v>
      </c>
      <c r="B38" s="240"/>
      <c r="C38" s="240"/>
      <c r="D38" s="240"/>
      <c r="E38" s="178"/>
      <c r="F38" s="178"/>
      <c r="G38" s="230"/>
      <c r="H38" s="316">
        <f>SUM(H35+H37)</f>
        <v>0</v>
      </c>
    </row>
    <row r="39" spans="1:8" s="297" customFormat="1" ht="21" customHeight="1">
      <c r="A39" s="241"/>
      <c r="B39" s="241"/>
      <c r="C39" s="241"/>
      <c r="D39" s="241"/>
      <c r="E39" s="242"/>
      <c r="F39" s="242"/>
      <c r="G39" s="243"/>
      <c r="H39" s="317"/>
    </row>
    <row r="40" spans="1:8" s="297" customFormat="1" ht="21" customHeight="1">
      <c r="A40" s="327" t="s">
        <v>192</v>
      </c>
      <c r="B40" s="241"/>
      <c r="C40" s="241"/>
      <c r="D40" s="241"/>
      <c r="E40" s="242"/>
      <c r="F40" s="242"/>
      <c r="G40" s="243"/>
      <c r="H40" s="243"/>
    </row>
    <row r="41" spans="1:8" s="297" customFormat="1" ht="21" customHeight="1">
      <c r="A41" s="241" t="s">
        <v>168</v>
      </c>
      <c r="B41" s="241"/>
      <c r="C41" s="241"/>
      <c r="D41" s="241"/>
      <c r="E41" s="242"/>
      <c r="F41" s="242"/>
      <c r="G41" s="243"/>
      <c r="H41" s="243"/>
    </row>
    <row r="42" spans="1:8" s="4" customFormat="1" ht="19.5" customHeight="1">
      <c r="A42" s="185" t="s">
        <v>169</v>
      </c>
      <c r="B42" s="20"/>
      <c r="C42" s="20"/>
      <c r="D42" s="20"/>
      <c r="E42" s="20"/>
      <c r="F42" s="20"/>
      <c r="H42" s="20"/>
    </row>
    <row r="43" spans="1:8" s="4" customFormat="1">
      <c r="A43" s="20"/>
      <c r="B43" s="20"/>
      <c r="C43" s="20"/>
      <c r="D43" s="20"/>
      <c r="E43" s="20"/>
      <c r="F43" s="20"/>
      <c r="H43" s="20"/>
    </row>
    <row r="44" spans="1:8" s="4" customFormat="1" ht="15.75">
      <c r="A44" s="20"/>
      <c r="B44" s="20"/>
      <c r="C44" s="20"/>
      <c r="D44" s="20"/>
      <c r="E44" s="20"/>
      <c r="F44" s="20"/>
      <c r="G44" s="21" t="s">
        <v>16</v>
      </c>
      <c r="H44" s="21"/>
    </row>
    <row r="45" spans="1:8" s="4" customFormat="1" ht="15.75">
      <c r="A45" s="20"/>
      <c r="B45" s="20"/>
      <c r="C45" s="20"/>
      <c r="D45" s="20"/>
      <c r="E45" s="20"/>
      <c r="F45" s="20"/>
      <c r="G45" s="21"/>
      <c r="H45" s="21"/>
    </row>
    <row r="46" spans="1:8" s="4" customFormat="1">
      <c r="A46" s="20"/>
      <c r="B46" s="20"/>
      <c r="C46" s="20"/>
      <c r="D46" s="20"/>
      <c r="E46" s="20"/>
      <c r="F46" s="20"/>
      <c r="G46" s="20"/>
      <c r="H46" s="20"/>
    </row>
    <row r="47" spans="1:8" s="4" customFormat="1"/>
    <row r="48" spans="1:8" s="4" customFormat="1"/>
    <row r="49" spans="7:8" s="4" customFormat="1" ht="15.75">
      <c r="G49" s="21"/>
      <c r="H49" s="2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:H45"/>
  <sheetViews>
    <sheetView showGridLines="0" topLeftCell="A13" workbookViewId="0">
      <selection activeCell="A40" sqref="A40"/>
    </sheetView>
  </sheetViews>
  <sheetFormatPr defaultColWidth="11.42578125" defaultRowHeight="12.75"/>
  <cols>
    <col min="1" max="4" width="11.42578125" style="4" customWidth="1"/>
    <col min="5" max="5" width="9.42578125" style="4" customWidth="1"/>
    <col min="6" max="6" width="13.42578125" style="4" customWidth="1"/>
    <col min="7" max="16384" width="11.42578125" style="4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50</v>
      </c>
      <c r="H1" s="2"/>
    </row>
    <row r="2" spans="1:8" ht="21" customHeight="1">
      <c r="A2" s="5"/>
      <c r="B2" s="6"/>
      <c r="C2" s="7"/>
      <c r="D2" s="8"/>
      <c r="E2" s="8"/>
      <c r="F2" s="8"/>
      <c r="G2" s="5"/>
      <c r="H2" s="9"/>
    </row>
    <row r="3" spans="1:8" ht="21" customHeight="1">
      <c r="A3" s="10"/>
      <c r="B3" s="10"/>
      <c r="C3" s="10"/>
      <c r="D3" s="10"/>
      <c r="E3" s="10"/>
      <c r="F3" s="10"/>
      <c r="G3" s="10"/>
      <c r="H3" s="10"/>
    </row>
    <row r="5" spans="1:8">
      <c r="A5" s="11" t="s">
        <v>2</v>
      </c>
      <c r="B5" s="11"/>
      <c r="C5" s="11"/>
      <c r="D5" s="11"/>
      <c r="E5" s="11"/>
      <c r="F5" s="11"/>
      <c r="G5" s="11"/>
      <c r="H5" s="11"/>
    </row>
    <row r="6" spans="1:8">
      <c r="A6" s="11" t="s">
        <v>3</v>
      </c>
      <c r="B6" s="11"/>
      <c r="C6" s="11"/>
      <c r="D6" s="11"/>
      <c r="E6" s="11"/>
      <c r="F6" s="11"/>
      <c r="G6" s="11"/>
      <c r="H6" s="11"/>
    </row>
    <row r="8" spans="1:8">
      <c r="A8" s="4" t="s">
        <v>24</v>
      </c>
    </row>
    <row r="9" spans="1:8">
      <c r="A9" s="4" t="s">
        <v>42</v>
      </c>
      <c r="H9" s="115" t="s">
        <v>6</v>
      </c>
    </row>
    <row r="10" spans="1:8">
      <c r="H10" s="90"/>
    </row>
    <row r="11" spans="1:8">
      <c r="A11" s="155" t="s">
        <v>10</v>
      </c>
      <c r="B11" s="156"/>
      <c r="C11" s="157"/>
      <c r="D11" s="157"/>
      <c r="E11" s="196"/>
      <c r="F11" s="159" t="s">
        <v>26</v>
      </c>
      <c r="G11" s="159" t="s">
        <v>8</v>
      </c>
      <c r="H11" s="73" t="s">
        <v>9</v>
      </c>
    </row>
    <row r="12" spans="1:8">
      <c r="A12" s="17"/>
      <c r="B12" s="12"/>
      <c r="C12" s="20"/>
      <c r="D12" s="20"/>
      <c r="E12" s="200"/>
      <c r="F12" s="161" t="s">
        <v>28</v>
      </c>
      <c r="G12" s="161" t="s">
        <v>12</v>
      </c>
      <c r="H12" s="304" t="s">
        <v>30</v>
      </c>
    </row>
    <row r="13" spans="1:8">
      <c r="A13" s="19"/>
      <c r="B13" s="15"/>
      <c r="C13" s="15"/>
      <c r="D13" s="15"/>
      <c r="E13" s="15"/>
      <c r="F13" s="162" t="s">
        <v>31</v>
      </c>
      <c r="G13" s="213"/>
      <c r="H13" s="312"/>
    </row>
    <row r="14" spans="1:8" ht="13.5" customHeight="1">
      <c r="A14" s="164"/>
      <c r="E14" s="200"/>
      <c r="F14" s="165"/>
      <c r="G14" s="166"/>
      <c r="H14" s="305"/>
    </row>
    <row r="15" spans="1:8" ht="13.5" customHeight="1">
      <c r="A15" s="164" t="s">
        <v>146</v>
      </c>
      <c r="E15" s="200"/>
      <c r="F15" s="165"/>
      <c r="G15" s="166"/>
      <c r="H15" s="305"/>
    </row>
    <row r="16" spans="1:8" ht="13.5" customHeight="1">
      <c r="A16" s="164" t="s">
        <v>33</v>
      </c>
      <c r="E16" s="200"/>
      <c r="F16" s="165"/>
      <c r="G16" s="166"/>
      <c r="H16" s="305">
        <f t="shared" ref="H16:H31" si="0">F16*G16</f>
        <v>0</v>
      </c>
    </row>
    <row r="17" spans="1:8" ht="13.5" customHeight="1">
      <c r="A17" s="164" t="s">
        <v>34</v>
      </c>
      <c r="E17" s="200"/>
      <c r="F17" s="165"/>
      <c r="G17" s="166"/>
      <c r="H17" s="305">
        <f t="shared" si="0"/>
        <v>0</v>
      </c>
    </row>
    <row r="18" spans="1:8" ht="13.5" customHeight="1">
      <c r="A18" s="164" t="s">
        <v>35</v>
      </c>
      <c r="E18" s="200"/>
      <c r="F18" s="165"/>
      <c r="G18" s="166"/>
      <c r="H18" s="305">
        <f t="shared" si="0"/>
        <v>0</v>
      </c>
    </row>
    <row r="19" spans="1:8" ht="13.5" customHeight="1">
      <c r="A19" s="164"/>
      <c r="E19" s="200"/>
      <c r="F19" s="165"/>
      <c r="G19" s="166"/>
      <c r="H19" s="305"/>
    </row>
    <row r="20" spans="1:8" ht="13.5" customHeight="1">
      <c r="A20" s="164" t="s">
        <v>33</v>
      </c>
      <c r="E20" s="200"/>
      <c r="F20" s="165"/>
      <c r="G20" s="166"/>
      <c r="H20" s="305">
        <f t="shared" si="0"/>
        <v>0</v>
      </c>
    </row>
    <row r="21" spans="1:8" ht="13.5" customHeight="1">
      <c r="A21" s="164" t="s">
        <v>34</v>
      </c>
      <c r="E21" s="200"/>
      <c r="F21" s="165"/>
      <c r="G21" s="166"/>
      <c r="H21" s="305">
        <f t="shared" si="0"/>
        <v>0</v>
      </c>
    </row>
    <row r="22" spans="1:8" ht="13.5" customHeight="1">
      <c r="A22" s="164" t="s">
        <v>35</v>
      </c>
      <c r="E22" s="200"/>
      <c r="F22" s="165"/>
      <c r="G22" s="166"/>
      <c r="H22" s="305">
        <f t="shared" si="0"/>
        <v>0</v>
      </c>
    </row>
    <row r="23" spans="1:8" ht="13.5" customHeight="1">
      <c r="A23" s="164"/>
      <c r="E23" s="200"/>
      <c r="F23" s="165"/>
      <c r="G23" s="166"/>
      <c r="H23" s="305"/>
    </row>
    <row r="24" spans="1:8" ht="13.5" customHeight="1">
      <c r="A24" s="164" t="s">
        <v>33</v>
      </c>
      <c r="E24" s="200"/>
      <c r="F24" s="165"/>
      <c r="G24" s="166"/>
      <c r="H24" s="305">
        <f t="shared" si="0"/>
        <v>0</v>
      </c>
    </row>
    <row r="25" spans="1:8" ht="13.5" customHeight="1">
      <c r="A25" s="164" t="s">
        <v>34</v>
      </c>
      <c r="E25" s="200"/>
      <c r="F25" s="165"/>
      <c r="G25" s="166"/>
      <c r="H25" s="305">
        <f t="shared" si="0"/>
        <v>0</v>
      </c>
    </row>
    <row r="26" spans="1:8" ht="13.5" customHeight="1">
      <c r="A26" s="164" t="s">
        <v>35</v>
      </c>
      <c r="E26" s="200"/>
      <c r="F26" s="165"/>
      <c r="G26" s="166"/>
      <c r="H26" s="305">
        <f t="shared" si="0"/>
        <v>0</v>
      </c>
    </row>
    <row r="27" spans="1:8" ht="13.5" customHeight="1">
      <c r="A27" s="164"/>
      <c r="E27" s="200"/>
      <c r="F27" s="165"/>
      <c r="G27" s="166"/>
      <c r="H27" s="305"/>
    </row>
    <row r="28" spans="1:8" ht="13.5" customHeight="1">
      <c r="A28" s="164" t="s">
        <v>148</v>
      </c>
      <c r="E28" s="200"/>
      <c r="F28" s="165"/>
      <c r="G28" s="166"/>
      <c r="H28" s="305">
        <f t="shared" si="0"/>
        <v>0</v>
      </c>
    </row>
    <row r="29" spans="1:8" ht="13.5" customHeight="1">
      <c r="A29" s="164"/>
      <c r="E29" s="200"/>
      <c r="F29" s="165"/>
      <c r="G29" s="166"/>
      <c r="H29" s="305">
        <f t="shared" si="0"/>
        <v>0</v>
      </c>
    </row>
    <row r="30" spans="1:8" ht="13.5" customHeight="1">
      <c r="A30" s="164"/>
      <c r="E30" s="200"/>
      <c r="F30" s="165"/>
      <c r="G30" s="166"/>
      <c r="H30" s="305">
        <f t="shared" si="0"/>
        <v>0</v>
      </c>
    </row>
    <row r="31" spans="1:8" ht="13.5" customHeight="1">
      <c r="A31" s="164"/>
      <c r="E31" s="200"/>
      <c r="F31" s="165"/>
      <c r="G31" s="166"/>
      <c r="H31" s="324">
        <f t="shared" si="0"/>
        <v>0</v>
      </c>
    </row>
    <row r="32" spans="1:8" s="297" customFormat="1" ht="21" customHeight="1">
      <c r="A32" s="214" t="s">
        <v>37</v>
      </c>
      <c r="B32" s="215"/>
      <c r="C32" s="215"/>
      <c r="D32" s="215"/>
      <c r="E32" s="216"/>
      <c r="F32" s="217"/>
      <c r="G32" s="179"/>
      <c r="H32" s="330">
        <f>SUM(H14:H31)</f>
        <v>0</v>
      </c>
    </row>
    <row r="33" spans="1:8" s="298" customFormat="1" ht="21" customHeight="1">
      <c r="A33" s="218" t="s">
        <v>143</v>
      </c>
      <c r="B33" s="219"/>
      <c r="C33" s="219"/>
      <c r="D33" s="219"/>
      <c r="E33" s="220"/>
      <c r="F33" s="221"/>
      <c r="G33" s="222"/>
      <c r="H33" s="313">
        <f>H32/100*20</f>
        <v>0</v>
      </c>
    </row>
    <row r="34" spans="1:8" s="297" customFormat="1" ht="21" customHeight="1">
      <c r="A34" s="214" t="s">
        <v>38</v>
      </c>
      <c r="B34" s="215"/>
      <c r="C34" s="215"/>
      <c r="D34" s="215"/>
      <c r="E34" s="216"/>
      <c r="F34" s="217"/>
      <c r="G34" s="179"/>
      <c r="H34" s="330">
        <f>H32+H33</f>
        <v>0</v>
      </c>
    </row>
    <row r="35" spans="1:8" s="298" customFormat="1" ht="21" customHeight="1">
      <c r="A35" s="218" t="s">
        <v>43</v>
      </c>
      <c r="B35" s="219"/>
      <c r="C35" s="219"/>
      <c r="D35" s="219"/>
      <c r="E35" s="220"/>
      <c r="F35" s="221" t="s">
        <v>20</v>
      </c>
      <c r="G35" s="223" t="s">
        <v>44</v>
      </c>
      <c r="H35" s="314" t="s">
        <v>13</v>
      </c>
    </row>
    <row r="36" spans="1:8" s="298" customFormat="1" ht="21" customHeight="1">
      <c r="A36" s="188" t="s">
        <v>45</v>
      </c>
      <c r="B36" s="189"/>
      <c r="C36" s="189"/>
      <c r="D36" s="189"/>
      <c r="E36" s="224"/>
      <c r="F36" s="225"/>
      <c r="G36" s="226"/>
      <c r="H36" s="308"/>
    </row>
    <row r="37" spans="1:8" s="298" customFormat="1" ht="21" customHeight="1">
      <c r="A37" s="227" t="s">
        <v>46</v>
      </c>
      <c r="B37" s="228"/>
      <c r="C37" s="228"/>
      <c r="D37" s="228"/>
      <c r="E37" s="229"/>
      <c r="F37" s="221"/>
      <c r="G37" s="222"/>
      <c r="H37" s="313">
        <f>F37*G37</f>
        <v>0</v>
      </c>
    </row>
    <row r="38" spans="1:8" s="298" customFormat="1" ht="21" customHeight="1">
      <c r="A38" s="188" t="s">
        <v>47</v>
      </c>
      <c r="B38" s="189"/>
      <c r="C38" s="189"/>
      <c r="D38" s="189"/>
      <c r="E38" s="224"/>
      <c r="F38" s="225"/>
      <c r="G38" s="226"/>
      <c r="H38" s="308"/>
    </row>
    <row r="39" spans="1:8" s="298" customFormat="1" ht="21" customHeight="1">
      <c r="A39" s="188" t="s">
        <v>48</v>
      </c>
      <c r="B39" s="189"/>
      <c r="C39" s="189"/>
      <c r="D39" s="189"/>
      <c r="E39" s="224"/>
      <c r="F39" s="225"/>
      <c r="G39" s="226"/>
      <c r="H39" s="308">
        <f>F39*G39</f>
        <v>0</v>
      </c>
    </row>
    <row r="40" spans="1:8" s="298" customFormat="1" ht="21" customHeight="1">
      <c r="A40" s="218" t="s">
        <v>49</v>
      </c>
      <c r="B40" s="219"/>
      <c r="C40" s="219"/>
      <c r="D40" s="219"/>
      <c r="E40" s="220"/>
      <c r="F40" s="221"/>
      <c r="G40" s="222"/>
      <c r="H40" s="313">
        <f>F40*G40</f>
        <v>0</v>
      </c>
    </row>
    <row r="41" spans="1:8" s="297" customFormat="1" ht="21" customHeight="1">
      <c r="A41" s="214" t="s">
        <v>40</v>
      </c>
      <c r="B41" s="215"/>
      <c r="C41" s="215"/>
      <c r="D41" s="215"/>
      <c r="E41" s="216"/>
      <c r="F41" s="217"/>
      <c r="G41" s="179"/>
      <c r="H41" s="330">
        <f>H37+H39+H40</f>
        <v>0</v>
      </c>
    </row>
    <row r="42" spans="1:8" s="297" customFormat="1" ht="21" customHeight="1">
      <c r="A42" s="214" t="s">
        <v>41</v>
      </c>
      <c r="B42" s="215"/>
      <c r="C42" s="215"/>
      <c r="D42" s="215"/>
      <c r="E42" s="215"/>
      <c r="F42" s="178"/>
      <c r="G42" s="230"/>
      <c r="H42" s="315">
        <f>H34+H41</f>
        <v>0</v>
      </c>
    </row>
    <row r="45" spans="1:8" ht="15.75">
      <c r="G45" s="212" t="s">
        <v>16</v>
      </c>
      <c r="H45" s="212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6"/>
  <dimension ref="A1:H48"/>
  <sheetViews>
    <sheetView showGridLines="0" workbookViewId="0"/>
  </sheetViews>
  <sheetFormatPr defaultColWidth="11.42578125" defaultRowHeight="12.75"/>
  <cols>
    <col min="1" max="16384" width="11.42578125" style="4"/>
  </cols>
  <sheetData>
    <row r="1" spans="1:8" ht="21" customHeight="1">
      <c r="A1" s="1" t="s">
        <v>0</v>
      </c>
      <c r="B1" s="2"/>
      <c r="C1" s="3" t="s">
        <v>1</v>
      </c>
      <c r="D1" s="3"/>
      <c r="E1" s="3"/>
      <c r="F1" s="2"/>
      <c r="G1" s="3" t="s">
        <v>68</v>
      </c>
      <c r="H1" s="2"/>
    </row>
    <row r="2" spans="1:8" ht="21" customHeight="1">
      <c r="A2" s="5"/>
      <c r="B2" s="6"/>
      <c r="C2" s="7"/>
      <c r="D2" s="8"/>
      <c r="E2" s="8"/>
      <c r="F2" s="8"/>
      <c r="G2" s="5"/>
      <c r="H2" s="9"/>
    </row>
    <row r="3" spans="1:8" ht="21" customHeight="1">
      <c r="A3" s="10"/>
      <c r="B3" s="10"/>
      <c r="C3" s="10"/>
      <c r="D3" s="10"/>
      <c r="E3" s="10"/>
      <c r="F3" s="10"/>
      <c r="G3" s="10"/>
      <c r="H3" s="10"/>
    </row>
    <row r="5" spans="1:8">
      <c r="A5" s="11" t="s">
        <v>2</v>
      </c>
      <c r="B5" s="11"/>
      <c r="C5" s="11"/>
      <c r="D5" s="11"/>
      <c r="E5" s="11"/>
      <c r="F5" s="11"/>
      <c r="G5" s="11"/>
      <c r="H5" s="11"/>
    </row>
    <row r="6" spans="1:8">
      <c r="A6" s="11" t="s">
        <v>3</v>
      </c>
      <c r="B6" s="11"/>
      <c r="C6" s="11"/>
      <c r="D6" s="11"/>
      <c r="E6" s="11"/>
      <c r="F6" s="11"/>
      <c r="G6" s="11"/>
      <c r="H6" s="11"/>
    </row>
    <row r="8" spans="1:8">
      <c r="A8" s="4" t="s">
        <v>51</v>
      </c>
    </row>
    <row r="9" spans="1:8">
      <c r="A9" s="4" t="s">
        <v>52</v>
      </c>
      <c r="H9" s="115" t="s">
        <v>6</v>
      </c>
    </row>
    <row r="10" spans="1:8">
      <c r="H10" s="90"/>
    </row>
    <row r="11" spans="1:8">
      <c r="A11" s="155" t="s">
        <v>10</v>
      </c>
      <c r="B11" s="156"/>
      <c r="C11" s="157"/>
      <c r="D11" s="157"/>
      <c r="E11" s="196"/>
      <c r="F11" s="159" t="s">
        <v>20</v>
      </c>
      <c r="G11" s="159" t="s">
        <v>8</v>
      </c>
      <c r="H11" s="73" t="s">
        <v>9</v>
      </c>
    </row>
    <row r="12" spans="1:8">
      <c r="A12" s="162"/>
      <c r="B12" s="14"/>
      <c r="C12" s="15"/>
      <c r="D12" s="15"/>
      <c r="E12" s="197"/>
      <c r="F12" s="198"/>
      <c r="G12" s="198" t="s">
        <v>12</v>
      </c>
      <c r="H12" s="76" t="s">
        <v>30</v>
      </c>
    </row>
    <row r="13" spans="1:8">
      <c r="A13" s="164"/>
      <c r="B13" s="20"/>
      <c r="C13" s="20"/>
      <c r="D13" s="20"/>
      <c r="E13" s="20"/>
      <c r="F13" s="16"/>
      <c r="G13" s="199"/>
      <c r="H13" s="305"/>
    </row>
    <row r="14" spans="1:8" ht="13.5" customHeight="1">
      <c r="A14" s="164" t="s">
        <v>53</v>
      </c>
      <c r="E14" s="200"/>
      <c r="F14" s="165"/>
      <c r="G14" s="166"/>
      <c r="H14" s="305"/>
    </row>
    <row r="15" spans="1:8" ht="13.5" customHeight="1">
      <c r="A15" s="164"/>
      <c r="E15" s="200"/>
      <c r="F15" s="165"/>
      <c r="G15" s="166"/>
      <c r="H15" s="305"/>
    </row>
    <row r="16" spans="1:8" ht="13.5" customHeight="1">
      <c r="A16" s="164" t="s">
        <v>54</v>
      </c>
      <c r="E16" s="200"/>
      <c r="F16" s="165"/>
      <c r="G16" s="166"/>
      <c r="H16" s="305">
        <f t="shared" ref="H16:H30" si="0">F16*G16</f>
        <v>0</v>
      </c>
    </row>
    <row r="17" spans="1:8" ht="13.5" customHeight="1">
      <c r="A17" s="164" t="s">
        <v>55</v>
      </c>
      <c r="E17" s="200"/>
      <c r="F17" s="201"/>
      <c r="G17" s="166"/>
      <c r="H17" s="305">
        <f t="shared" si="0"/>
        <v>0</v>
      </c>
    </row>
    <row r="18" spans="1:8" ht="13.5" customHeight="1">
      <c r="A18" s="164" t="s">
        <v>56</v>
      </c>
      <c r="E18" s="200"/>
      <c r="F18" s="165"/>
      <c r="G18" s="166"/>
      <c r="H18" s="305">
        <f t="shared" si="0"/>
        <v>0</v>
      </c>
    </row>
    <row r="19" spans="1:8" ht="13.5" customHeight="1">
      <c r="A19" s="164"/>
      <c r="E19" s="200"/>
      <c r="F19" s="165"/>
      <c r="G19" s="166"/>
      <c r="H19" s="305"/>
    </row>
    <row r="20" spans="1:8" ht="13.5" customHeight="1">
      <c r="A20" s="164"/>
      <c r="E20" s="200"/>
      <c r="F20" s="165"/>
      <c r="G20" s="166"/>
      <c r="H20" s="305"/>
    </row>
    <row r="21" spans="1:8" ht="13.5" customHeight="1">
      <c r="A21" s="164" t="s">
        <v>57</v>
      </c>
      <c r="E21" s="200"/>
      <c r="F21" s="165"/>
      <c r="G21" s="166"/>
      <c r="H21" s="305"/>
    </row>
    <row r="22" spans="1:8" ht="13.5" customHeight="1">
      <c r="A22" s="164" t="s">
        <v>58</v>
      </c>
      <c r="E22" s="200"/>
      <c r="F22" s="165"/>
      <c r="G22" s="166"/>
      <c r="H22" s="305"/>
    </row>
    <row r="23" spans="1:8" ht="13.5" customHeight="1">
      <c r="A23" s="164" t="s">
        <v>59</v>
      </c>
      <c r="E23" s="200"/>
      <c r="F23" s="201"/>
      <c r="G23" s="166"/>
      <c r="H23" s="305">
        <f t="shared" si="0"/>
        <v>0</v>
      </c>
    </row>
    <row r="24" spans="1:8" ht="13.5" customHeight="1">
      <c r="A24" s="164" t="s">
        <v>60</v>
      </c>
      <c r="E24" s="200"/>
      <c r="F24" s="165"/>
      <c r="G24" s="166"/>
      <c r="H24" s="305">
        <f t="shared" si="0"/>
        <v>0</v>
      </c>
    </row>
    <row r="25" spans="1:8" ht="13.5" customHeight="1">
      <c r="A25" s="164" t="s">
        <v>61</v>
      </c>
      <c r="E25" s="200"/>
      <c r="F25" s="165"/>
      <c r="G25" s="166"/>
      <c r="H25" s="305">
        <f t="shared" si="0"/>
        <v>0</v>
      </c>
    </row>
    <row r="26" spans="1:8" ht="13.5" customHeight="1">
      <c r="A26" s="164"/>
      <c r="E26" s="200"/>
      <c r="F26" s="165"/>
      <c r="G26" s="166"/>
      <c r="H26" s="305"/>
    </row>
    <row r="27" spans="1:8" ht="13.5" customHeight="1">
      <c r="A27" s="164"/>
      <c r="E27" s="200"/>
      <c r="F27" s="165"/>
      <c r="G27" s="166"/>
      <c r="H27" s="305"/>
    </row>
    <row r="28" spans="1:8" ht="13.5" customHeight="1">
      <c r="A28" s="164"/>
      <c r="E28" s="200"/>
      <c r="F28" s="165"/>
      <c r="G28" s="166"/>
      <c r="H28" s="305"/>
    </row>
    <row r="29" spans="1:8" ht="13.5" customHeight="1">
      <c r="A29" s="164" t="s">
        <v>62</v>
      </c>
      <c r="E29" s="200"/>
      <c r="F29" s="165"/>
      <c r="G29" s="166"/>
      <c r="H29" s="305">
        <f t="shared" si="0"/>
        <v>0</v>
      </c>
    </row>
    <row r="30" spans="1:8" ht="13.5" customHeight="1">
      <c r="A30" s="164" t="s">
        <v>63</v>
      </c>
      <c r="E30" s="200"/>
      <c r="F30" s="165"/>
      <c r="G30" s="166"/>
      <c r="H30" s="305">
        <f t="shared" si="0"/>
        <v>0</v>
      </c>
    </row>
    <row r="31" spans="1:8" ht="13.5" customHeight="1">
      <c r="A31" s="164" t="s">
        <v>64</v>
      </c>
      <c r="E31" s="200"/>
      <c r="F31" s="165"/>
      <c r="G31" s="166"/>
      <c r="H31" s="305">
        <f>F31*G31</f>
        <v>0</v>
      </c>
    </row>
    <row r="32" spans="1:8" ht="13.5" customHeight="1">
      <c r="A32" s="19"/>
      <c r="B32" s="15"/>
      <c r="C32" s="15"/>
      <c r="D32" s="15"/>
      <c r="E32" s="197"/>
      <c r="F32" s="202"/>
      <c r="G32" s="203"/>
      <c r="H32" s="310"/>
    </row>
    <row r="33" spans="1:8" s="296" customFormat="1" ht="21" customHeight="1">
      <c r="A33" s="204" t="s">
        <v>65</v>
      </c>
      <c r="B33" s="205"/>
      <c r="C33" s="205"/>
      <c r="D33" s="205"/>
      <c r="E33" s="205"/>
      <c r="F33" s="205"/>
      <c r="G33" s="206"/>
      <c r="H33" s="311">
        <f>H16+H23+H29</f>
        <v>0</v>
      </c>
    </row>
    <row r="34" spans="1:8" ht="21" customHeight="1">
      <c r="A34" s="204" t="s">
        <v>66</v>
      </c>
      <c r="B34" s="205"/>
      <c r="C34" s="205"/>
      <c r="D34" s="205"/>
      <c r="E34" s="205"/>
      <c r="F34" s="205"/>
      <c r="G34" s="206"/>
      <c r="H34" s="311">
        <f>SUM(H13:H32)-H33</f>
        <v>0</v>
      </c>
    </row>
    <row r="35" spans="1:8" ht="21" customHeight="1">
      <c r="A35" s="204" t="s">
        <v>41</v>
      </c>
      <c r="B35" s="205"/>
      <c r="C35" s="205"/>
      <c r="D35" s="205"/>
      <c r="E35" s="205"/>
      <c r="F35" s="205"/>
      <c r="G35" s="206"/>
      <c r="H35" s="311">
        <f>H33+H34</f>
        <v>0</v>
      </c>
    </row>
    <row r="36" spans="1:8" ht="13.5" customHeight="1">
      <c r="A36" s="164" t="s">
        <v>67</v>
      </c>
      <c r="B36" s="20"/>
      <c r="C36" s="20"/>
      <c r="D36" s="20"/>
      <c r="E36" s="20"/>
      <c r="F36" s="20"/>
      <c r="G36" s="207"/>
      <c r="H36" s="305"/>
    </row>
    <row r="37" spans="1:8" ht="13.5" customHeight="1">
      <c r="A37" s="164"/>
      <c r="B37" s="20"/>
      <c r="C37" s="20"/>
      <c r="D37" s="20"/>
      <c r="E37" s="20"/>
      <c r="F37" s="20"/>
      <c r="G37" s="207"/>
      <c r="H37" s="166"/>
    </row>
    <row r="38" spans="1:8" ht="13.5" customHeight="1">
      <c r="A38" s="164"/>
      <c r="B38" s="20"/>
      <c r="C38" s="20"/>
      <c r="D38" s="20"/>
      <c r="E38" s="20"/>
      <c r="F38" s="20"/>
      <c r="G38" s="207"/>
      <c r="H38" s="166"/>
    </row>
    <row r="39" spans="1:8" ht="13.5" customHeight="1">
      <c r="A39" s="164"/>
      <c r="B39" s="20"/>
      <c r="C39" s="20"/>
      <c r="D39" s="20"/>
      <c r="E39" s="20"/>
      <c r="F39" s="20"/>
      <c r="G39" s="207"/>
      <c r="H39" s="166"/>
    </row>
    <row r="40" spans="1:8" ht="13.5" customHeight="1">
      <c r="A40" s="208"/>
      <c r="B40" s="13"/>
      <c r="C40" s="13"/>
      <c r="D40" s="13"/>
      <c r="E40" s="13"/>
      <c r="F40" s="13"/>
      <c r="G40" s="207"/>
      <c r="H40" s="166"/>
    </row>
    <row r="41" spans="1:8" ht="13.5" customHeight="1">
      <c r="A41" s="164"/>
      <c r="B41" s="20"/>
      <c r="C41" s="20"/>
      <c r="D41" s="20"/>
      <c r="E41" s="20"/>
      <c r="F41" s="20"/>
      <c r="G41" s="207"/>
      <c r="H41" s="166"/>
    </row>
    <row r="42" spans="1:8" ht="13.5" customHeight="1">
      <c r="A42" s="164"/>
      <c r="B42" s="20"/>
      <c r="C42" s="20"/>
      <c r="D42" s="20"/>
      <c r="E42" s="20"/>
      <c r="F42" s="20"/>
      <c r="G42" s="207"/>
      <c r="H42" s="166"/>
    </row>
    <row r="43" spans="1:8" ht="13.5" customHeight="1">
      <c r="A43" s="164"/>
      <c r="B43" s="20"/>
      <c r="C43" s="20"/>
      <c r="D43" s="20"/>
      <c r="E43" s="20"/>
      <c r="F43" s="20"/>
      <c r="G43" s="207"/>
      <c r="H43" s="166"/>
    </row>
    <row r="44" spans="1:8" ht="13.5" customHeight="1">
      <c r="A44" s="164"/>
      <c r="B44" s="20"/>
      <c r="C44" s="20"/>
      <c r="D44" s="20"/>
      <c r="E44" s="20"/>
      <c r="F44" s="20"/>
      <c r="G44" s="207"/>
      <c r="H44" s="166"/>
    </row>
    <row r="45" spans="1:8" ht="13.5" customHeight="1">
      <c r="A45" s="209"/>
      <c r="B45" s="210"/>
      <c r="C45" s="210"/>
      <c r="D45" s="210"/>
      <c r="E45" s="210"/>
      <c r="F45" s="210"/>
      <c r="G45" s="211"/>
      <c r="H45" s="309"/>
    </row>
    <row r="48" spans="1:8" ht="15.75">
      <c r="G48" s="212" t="s">
        <v>16</v>
      </c>
      <c r="H48" s="212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7"/>
  <dimension ref="A1:H48"/>
  <sheetViews>
    <sheetView showGridLines="0" workbookViewId="0">
      <selection activeCell="A40" sqref="A40"/>
    </sheetView>
  </sheetViews>
  <sheetFormatPr defaultColWidth="11.42578125" defaultRowHeight="12.75"/>
  <cols>
    <col min="1" max="3" width="11.42578125" style="22" customWidth="1"/>
    <col min="4" max="4" width="9.42578125" style="22" customWidth="1"/>
    <col min="5" max="5" width="13.42578125" style="22" customWidth="1"/>
    <col min="6" max="16384" width="11.42578125" style="22"/>
  </cols>
  <sheetData>
    <row r="1" spans="1:8" s="4" customFormat="1" ht="21" customHeight="1">
      <c r="A1" s="1" t="s">
        <v>0</v>
      </c>
      <c r="B1" s="2"/>
      <c r="C1" s="3" t="s">
        <v>1</v>
      </c>
      <c r="D1" s="3"/>
      <c r="E1" s="3"/>
      <c r="F1" s="2"/>
      <c r="G1" s="3" t="s">
        <v>88</v>
      </c>
      <c r="H1" s="2"/>
    </row>
    <row r="2" spans="1:8" s="4" customFormat="1" ht="21" customHeight="1">
      <c r="A2" s="5"/>
      <c r="B2" s="6"/>
      <c r="C2" s="7"/>
      <c r="D2" s="8"/>
      <c r="E2" s="8"/>
      <c r="F2" s="8"/>
      <c r="G2" s="5"/>
      <c r="H2" s="9"/>
    </row>
    <row r="3" spans="1:8" s="4" customFormat="1" ht="21" customHeight="1">
      <c r="A3" s="10"/>
      <c r="B3" s="10"/>
      <c r="C3" s="10"/>
      <c r="D3" s="10"/>
      <c r="E3" s="10"/>
      <c r="F3" s="10"/>
      <c r="G3" s="10"/>
      <c r="H3" s="10"/>
    </row>
    <row r="4" spans="1:8" s="4" customFormat="1"/>
    <row r="5" spans="1:8" s="4" customFormat="1">
      <c r="A5" s="11" t="s">
        <v>2</v>
      </c>
      <c r="B5" s="11"/>
      <c r="C5" s="11"/>
      <c r="D5" s="11"/>
      <c r="E5" s="11"/>
      <c r="F5" s="11"/>
      <c r="G5" s="11"/>
      <c r="H5" s="11"/>
    </row>
    <row r="6" spans="1:8" s="4" customFormat="1">
      <c r="A6" s="11" t="s">
        <v>3</v>
      </c>
      <c r="B6" s="11"/>
      <c r="C6" s="11"/>
      <c r="D6" s="11"/>
      <c r="E6" s="11"/>
      <c r="F6" s="11"/>
      <c r="G6" s="11"/>
      <c r="H6" s="11"/>
    </row>
    <row r="7" spans="1:8" s="4" customFormat="1"/>
    <row r="8" spans="1:8" s="4" customFormat="1">
      <c r="A8" s="4" t="s">
        <v>51</v>
      </c>
    </row>
    <row r="9" spans="1:8" s="4" customFormat="1">
      <c r="A9" s="4" t="s">
        <v>69</v>
      </c>
      <c r="H9" s="115" t="s">
        <v>18</v>
      </c>
    </row>
    <row r="10" spans="1:8" s="4" customFormat="1">
      <c r="H10" s="90"/>
    </row>
    <row r="11" spans="1:8" s="4" customFormat="1">
      <c r="A11" s="155"/>
      <c r="B11" s="156"/>
      <c r="C11" s="157"/>
      <c r="D11" s="157"/>
      <c r="E11" s="158" t="s">
        <v>70</v>
      </c>
      <c r="F11" s="159" t="s">
        <v>71</v>
      </c>
      <c r="G11" s="159" t="s">
        <v>8</v>
      </c>
      <c r="H11" s="73" t="s">
        <v>9</v>
      </c>
    </row>
    <row r="12" spans="1:8" s="4" customFormat="1">
      <c r="A12" s="17" t="s">
        <v>10</v>
      </c>
      <c r="B12" s="12"/>
      <c r="C12" s="20"/>
      <c r="D12" s="20"/>
      <c r="E12" s="160" t="s">
        <v>21</v>
      </c>
      <c r="F12" s="161" t="s">
        <v>72</v>
      </c>
      <c r="G12" s="161" t="s">
        <v>12</v>
      </c>
      <c r="H12" s="304" t="s">
        <v>30</v>
      </c>
    </row>
    <row r="13" spans="1:8" s="4" customFormat="1">
      <c r="A13" s="19"/>
      <c r="B13" s="15"/>
      <c r="C13" s="15"/>
      <c r="D13" s="15"/>
      <c r="E13" s="18"/>
      <c r="F13" s="162" t="s">
        <v>73</v>
      </c>
      <c r="G13" s="163"/>
      <c r="H13" s="78"/>
    </row>
    <row r="14" spans="1:8" s="4" customFormat="1" ht="13.5" customHeight="1">
      <c r="A14" s="164"/>
      <c r="E14" s="160"/>
      <c r="F14" s="165"/>
      <c r="G14" s="166"/>
      <c r="H14" s="305"/>
    </row>
    <row r="15" spans="1:8" s="4" customFormat="1" ht="13.5" customHeight="1">
      <c r="A15" s="164" t="s">
        <v>53</v>
      </c>
      <c r="E15" s="160"/>
      <c r="F15" s="165"/>
      <c r="G15" s="166"/>
      <c r="H15" s="305"/>
    </row>
    <row r="16" spans="1:8" s="4" customFormat="1" ht="13.5" customHeight="1">
      <c r="A16" s="164"/>
      <c r="E16" s="160"/>
      <c r="F16" s="165"/>
      <c r="G16" s="166"/>
      <c r="H16" s="305"/>
    </row>
    <row r="17" spans="1:8" s="4" customFormat="1" ht="13.5" customHeight="1">
      <c r="A17" s="164" t="s">
        <v>74</v>
      </c>
      <c r="E17" s="160"/>
      <c r="F17" s="165"/>
      <c r="G17" s="166"/>
      <c r="H17" s="305">
        <f t="shared" ref="H17:H27" si="0">F17*G17</f>
        <v>0</v>
      </c>
    </row>
    <row r="18" spans="1:8" s="4" customFormat="1" ht="13.5" customHeight="1">
      <c r="A18" s="164" t="s">
        <v>75</v>
      </c>
      <c r="E18" s="160"/>
      <c r="F18" s="165"/>
      <c r="G18" s="166"/>
      <c r="H18" s="305">
        <f t="shared" si="0"/>
        <v>0</v>
      </c>
    </row>
    <row r="19" spans="1:8" s="4" customFormat="1" ht="13.5" customHeight="1">
      <c r="A19" s="164" t="s">
        <v>76</v>
      </c>
      <c r="E19" s="160"/>
      <c r="F19" s="165"/>
      <c r="G19" s="166"/>
      <c r="H19" s="305">
        <f t="shared" si="0"/>
        <v>0</v>
      </c>
    </row>
    <row r="20" spans="1:8" s="4" customFormat="1" ht="13.5" customHeight="1">
      <c r="A20" s="164" t="s">
        <v>77</v>
      </c>
      <c r="E20" s="160"/>
      <c r="F20" s="165"/>
      <c r="G20" s="166"/>
      <c r="H20" s="305">
        <f t="shared" si="0"/>
        <v>0</v>
      </c>
    </row>
    <row r="21" spans="1:8" s="4" customFormat="1" ht="13.5" customHeight="1">
      <c r="A21" s="164"/>
      <c r="E21" s="160"/>
      <c r="F21" s="165"/>
      <c r="G21" s="166"/>
      <c r="H21" s="305"/>
    </row>
    <row r="22" spans="1:8" s="4" customFormat="1" ht="13.5" customHeight="1">
      <c r="A22" s="164" t="s">
        <v>170</v>
      </c>
      <c r="E22" s="160"/>
      <c r="F22" s="165"/>
      <c r="G22" s="166"/>
      <c r="H22" s="305"/>
    </row>
    <row r="23" spans="1:8" s="4" customFormat="1" ht="13.5" customHeight="1">
      <c r="A23" s="164"/>
      <c r="E23" s="160"/>
      <c r="F23" s="165"/>
      <c r="G23" s="166"/>
      <c r="H23" s="305"/>
    </row>
    <row r="24" spans="1:8" s="4" customFormat="1" ht="13.5" customHeight="1">
      <c r="A24" s="164" t="s">
        <v>78</v>
      </c>
      <c r="E24" s="160"/>
      <c r="F24" s="165"/>
      <c r="G24" s="166">
        <v>10</v>
      </c>
      <c r="H24" s="305">
        <f t="shared" si="0"/>
        <v>0</v>
      </c>
    </row>
    <row r="25" spans="1:8" s="4" customFormat="1" ht="13.5" customHeight="1">
      <c r="A25" s="164" t="s">
        <v>79</v>
      </c>
      <c r="E25" s="160"/>
      <c r="F25" s="165"/>
      <c r="G25" s="166">
        <v>10</v>
      </c>
      <c r="H25" s="305">
        <f t="shared" si="0"/>
        <v>0</v>
      </c>
    </row>
    <row r="26" spans="1:8" s="4" customFormat="1" ht="13.5" customHeight="1">
      <c r="A26" s="164" t="s">
        <v>80</v>
      </c>
      <c r="E26" s="160"/>
      <c r="F26" s="165"/>
      <c r="G26" s="166">
        <v>10</v>
      </c>
      <c r="H26" s="305">
        <f t="shared" si="0"/>
        <v>0</v>
      </c>
    </row>
    <row r="27" spans="1:8" s="4" customFormat="1" ht="13.5" customHeight="1">
      <c r="A27" s="164" t="s">
        <v>81</v>
      </c>
      <c r="E27" s="160"/>
      <c r="F27" s="165"/>
      <c r="G27" s="166">
        <v>10</v>
      </c>
      <c r="H27" s="305">
        <f t="shared" si="0"/>
        <v>0</v>
      </c>
    </row>
    <row r="28" spans="1:8" s="4" customFormat="1" ht="13.5" customHeight="1">
      <c r="A28" s="164"/>
      <c r="E28" s="160"/>
      <c r="F28" s="165"/>
      <c r="G28" s="166"/>
      <c r="H28" s="305"/>
    </row>
    <row r="29" spans="1:8" s="4" customFormat="1" ht="13.5" customHeight="1">
      <c r="A29" s="164" t="s">
        <v>82</v>
      </c>
      <c r="E29" s="160"/>
      <c r="F29" s="165"/>
      <c r="G29" s="166"/>
      <c r="H29" s="305"/>
    </row>
    <row r="30" spans="1:8" s="4" customFormat="1" ht="13.5" customHeight="1">
      <c r="A30" s="164"/>
      <c r="E30" s="160"/>
      <c r="F30" s="165"/>
      <c r="G30" s="166"/>
      <c r="H30" s="305"/>
    </row>
    <row r="31" spans="1:8" s="4" customFormat="1" ht="13.5" customHeight="1">
      <c r="A31" s="164" t="s">
        <v>83</v>
      </c>
      <c r="E31" s="160"/>
      <c r="F31" s="165"/>
      <c r="G31" s="166"/>
      <c r="H31" s="305">
        <f>F31*G31</f>
        <v>0</v>
      </c>
    </row>
    <row r="32" spans="1:8" s="4" customFormat="1" ht="13.5" customHeight="1">
      <c r="A32" s="164" t="s">
        <v>84</v>
      </c>
      <c r="E32" s="160"/>
      <c r="F32" s="165"/>
      <c r="G32" s="166"/>
      <c r="H32" s="305">
        <f>F32*G32</f>
        <v>0</v>
      </c>
    </row>
    <row r="33" spans="1:8" s="4" customFormat="1" ht="13.5" customHeight="1">
      <c r="A33" s="164" t="s">
        <v>85</v>
      </c>
      <c r="C33" s="167"/>
      <c r="D33" s="168"/>
      <c r="E33" s="169"/>
      <c r="F33" s="169"/>
      <c r="G33" s="170"/>
      <c r="H33" s="305">
        <f>F33*G33</f>
        <v>0</v>
      </c>
    </row>
    <row r="34" spans="1:8" s="300" customFormat="1" ht="21" customHeight="1">
      <c r="A34" s="171" t="s">
        <v>86</v>
      </c>
      <c r="B34" s="172"/>
      <c r="C34" s="172"/>
      <c r="D34" s="173"/>
      <c r="E34" s="174"/>
      <c r="F34" s="174"/>
      <c r="G34" s="175"/>
      <c r="H34" s="306">
        <f>F34*G34</f>
        <v>0</v>
      </c>
    </row>
    <row r="35" spans="1:8" s="297" customFormat="1" ht="21" customHeight="1">
      <c r="A35" s="176" t="s">
        <v>13</v>
      </c>
      <c r="B35" s="177"/>
      <c r="C35" s="177"/>
      <c r="D35" s="177"/>
      <c r="E35" s="178"/>
      <c r="F35" s="178"/>
      <c r="G35" s="179"/>
      <c r="H35" s="307">
        <f>SUM(H14:H34)</f>
        <v>0</v>
      </c>
    </row>
    <row r="36" spans="1:8" s="298" customFormat="1" ht="13.5" customHeight="1">
      <c r="A36" s="180" t="s">
        <v>87</v>
      </c>
      <c r="B36" s="181"/>
      <c r="C36" s="22"/>
      <c r="D36" s="181"/>
      <c r="E36" s="182"/>
      <c r="F36" s="182"/>
      <c r="G36" s="183"/>
      <c r="H36" s="301"/>
    </row>
    <row r="37" spans="1:8" s="297" customFormat="1" ht="13.5" customHeight="1">
      <c r="A37" s="184"/>
      <c r="B37" s="185" t="s">
        <v>171</v>
      </c>
      <c r="C37" s="185"/>
      <c r="D37" s="185"/>
      <c r="E37" s="186"/>
      <c r="F37" s="186"/>
      <c r="G37" s="187"/>
      <c r="H37" s="302"/>
    </row>
    <row r="38" spans="1:8" s="298" customFormat="1" ht="13.5" customHeight="1">
      <c r="A38" s="188"/>
      <c r="B38" s="189"/>
      <c r="C38" s="189"/>
      <c r="D38" s="190"/>
      <c r="E38" s="190"/>
      <c r="F38" s="190"/>
      <c r="G38" s="191"/>
      <c r="H38" s="226"/>
    </row>
    <row r="39" spans="1:8" s="297" customFormat="1" ht="13.5" customHeight="1">
      <c r="A39" s="184"/>
      <c r="B39" s="185"/>
      <c r="C39" s="185"/>
      <c r="D39" s="185"/>
      <c r="E39" s="186"/>
      <c r="F39" s="186"/>
      <c r="G39" s="187"/>
      <c r="H39" s="302"/>
    </row>
    <row r="40" spans="1:8" s="297" customFormat="1" ht="13.5" customHeight="1">
      <c r="A40" s="192"/>
      <c r="B40" s="193"/>
      <c r="C40" s="193"/>
      <c r="D40" s="193"/>
      <c r="E40" s="194"/>
      <c r="F40" s="194"/>
      <c r="G40" s="195"/>
      <c r="H40" s="303"/>
    </row>
    <row r="41" spans="1:8" s="4" customFormat="1">
      <c r="A41" s="20"/>
      <c r="B41" s="20"/>
      <c r="C41" s="20"/>
      <c r="D41" s="20"/>
      <c r="E41" s="20"/>
      <c r="F41" s="20"/>
      <c r="H41" s="20"/>
    </row>
    <row r="42" spans="1:8" s="4" customFormat="1">
      <c r="A42" s="20"/>
      <c r="B42" s="20"/>
      <c r="C42" s="20"/>
      <c r="D42" s="20"/>
      <c r="E42" s="20"/>
      <c r="F42" s="20"/>
      <c r="H42" s="20"/>
    </row>
    <row r="43" spans="1:8" s="4" customFormat="1" ht="15.75">
      <c r="A43" s="20"/>
      <c r="B43" s="20"/>
      <c r="C43" s="20"/>
      <c r="D43" s="20"/>
      <c r="E43" s="20"/>
      <c r="F43" s="20"/>
      <c r="G43" s="21" t="s">
        <v>16</v>
      </c>
      <c r="H43" s="21"/>
    </row>
    <row r="44" spans="1:8" s="4" customFormat="1" ht="15.75">
      <c r="A44" s="20"/>
      <c r="B44" s="20"/>
      <c r="C44" s="20"/>
      <c r="D44" s="20"/>
      <c r="E44" s="20"/>
      <c r="F44" s="20"/>
      <c r="G44" s="21"/>
      <c r="H44" s="21"/>
    </row>
    <row r="45" spans="1:8" s="4" customFormat="1">
      <c r="A45" s="20"/>
      <c r="B45" s="20"/>
      <c r="C45" s="20"/>
      <c r="D45" s="20"/>
      <c r="E45" s="20"/>
      <c r="F45" s="20"/>
      <c r="G45" s="20"/>
      <c r="H45" s="20"/>
    </row>
    <row r="46" spans="1:8" s="4" customFormat="1"/>
    <row r="47" spans="1:8" s="4" customFormat="1"/>
    <row r="48" spans="1:8" s="4" customFormat="1" ht="15.75">
      <c r="G48" s="21"/>
      <c r="H48" s="21"/>
    </row>
  </sheetData>
  <sheetProtection password="CC14" sheet="1" objects="1" scenarios="1"/>
  <phoneticPr fontId="0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8"/>
  <dimension ref="A1:H42"/>
  <sheetViews>
    <sheetView showGridLines="0" topLeftCell="A7" workbookViewId="0">
      <selection activeCell="F28" sqref="F28"/>
    </sheetView>
  </sheetViews>
  <sheetFormatPr defaultColWidth="11.42578125" defaultRowHeight="12.75"/>
  <cols>
    <col min="1" max="1" width="7.42578125" style="22" customWidth="1"/>
    <col min="2" max="2" width="11.42578125" style="22" customWidth="1"/>
    <col min="3" max="3" width="18.42578125" style="22" customWidth="1"/>
    <col min="4" max="4" width="6.140625" style="22" customWidth="1"/>
    <col min="5" max="5" width="12.140625" style="22" customWidth="1"/>
    <col min="6" max="6" width="15.140625" style="22" customWidth="1"/>
    <col min="7" max="7" width="14" style="22" customWidth="1"/>
    <col min="8" max="8" width="13.5703125" style="22" customWidth="1"/>
    <col min="9" max="16384" width="11.42578125" style="22"/>
  </cols>
  <sheetData>
    <row r="1" spans="1:8" s="4" customFormat="1" ht="21" customHeight="1">
      <c r="A1" s="1" t="s">
        <v>0</v>
      </c>
      <c r="B1" s="2"/>
      <c r="C1" s="1" t="s">
        <v>1</v>
      </c>
      <c r="D1" s="3"/>
      <c r="E1" s="3"/>
      <c r="F1" s="2"/>
      <c r="G1" s="1" t="s">
        <v>140</v>
      </c>
      <c r="H1" s="2"/>
    </row>
    <row r="2" spans="1:8" s="4" customFormat="1" ht="21.75" customHeight="1">
      <c r="A2" s="5"/>
      <c r="B2" s="9"/>
      <c r="C2" s="7"/>
      <c r="D2" s="8"/>
      <c r="E2" s="8"/>
      <c r="F2" s="326"/>
      <c r="G2" s="5"/>
      <c r="H2" s="9"/>
    </row>
    <row r="3" spans="1:8" s="4" customFormat="1" ht="15.75">
      <c r="A3" s="10"/>
      <c r="B3" s="10"/>
      <c r="C3" s="10"/>
      <c r="D3" s="10"/>
      <c r="E3" s="10"/>
      <c r="F3" s="10"/>
      <c r="G3" s="10"/>
      <c r="H3" s="10"/>
    </row>
    <row r="4" spans="1:8" s="4" customFormat="1"/>
    <row r="5" spans="1:8" s="4" customFormat="1">
      <c r="A5" s="11" t="s">
        <v>2</v>
      </c>
      <c r="B5" s="11"/>
      <c r="C5" s="11"/>
      <c r="D5" s="11"/>
      <c r="E5" s="11"/>
      <c r="F5" s="11"/>
      <c r="G5" s="11"/>
      <c r="H5" s="11"/>
    </row>
    <row r="6" spans="1:8" s="4" customFormat="1">
      <c r="A6" s="11" t="s">
        <v>3</v>
      </c>
      <c r="B6" s="11"/>
      <c r="C6" s="11"/>
      <c r="D6" s="11"/>
      <c r="E6" s="11"/>
      <c r="F6" s="11"/>
      <c r="G6" s="11"/>
      <c r="H6" s="11"/>
    </row>
    <row r="7" spans="1:8" s="4" customFormat="1"/>
    <row r="8" spans="1:8" s="4" customFormat="1">
      <c r="A8" s="90" t="s">
        <v>89</v>
      </c>
      <c r="B8" s="90"/>
      <c r="C8" s="90"/>
      <c r="D8" s="90"/>
      <c r="E8" s="90"/>
      <c r="F8" s="90"/>
      <c r="G8" s="90"/>
      <c r="H8" s="90"/>
    </row>
    <row r="9" spans="1:8" s="4" customFormat="1">
      <c r="A9" s="90" t="s">
        <v>90</v>
      </c>
      <c r="B9" s="90"/>
      <c r="C9" s="90"/>
      <c r="D9" s="90"/>
      <c r="E9" s="90"/>
      <c r="F9" s="90"/>
      <c r="G9" s="90"/>
      <c r="H9" s="115" t="s">
        <v>18</v>
      </c>
    </row>
    <row r="10" spans="1:8" s="4" customFormat="1">
      <c r="A10" s="90" t="s">
        <v>91</v>
      </c>
      <c r="B10" s="90"/>
      <c r="C10" s="90"/>
      <c r="D10" s="90"/>
      <c r="E10" s="90"/>
      <c r="F10" s="90"/>
      <c r="G10" s="90"/>
      <c r="H10" s="90"/>
    </row>
    <row r="11" spans="1:8" s="4" customFormat="1">
      <c r="A11" s="71"/>
      <c r="B11" s="71"/>
      <c r="C11" s="116"/>
      <c r="D11" s="116"/>
      <c r="E11" s="117"/>
      <c r="F11" s="71"/>
      <c r="G11" s="72" t="s">
        <v>92</v>
      </c>
      <c r="H11" s="73"/>
    </row>
    <row r="12" spans="1:8" s="4" customFormat="1">
      <c r="A12" s="74"/>
      <c r="B12" s="74"/>
      <c r="C12" s="118"/>
      <c r="D12" s="118"/>
      <c r="E12" s="117"/>
      <c r="F12" s="74"/>
      <c r="G12" s="75" t="s">
        <v>93</v>
      </c>
      <c r="H12" s="76"/>
    </row>
    <row r="13" spans="1:8" s="4" customFormat="1">
      <c r="A13" s="119" t="s">
        <v>94</v>
      </c>
      <c r="B13" s="120" t="s">
        <v>10</v>
      </c>
      <c r="C13" s="71"/>
      <c r="D13" s="71"/>
      <c r="E13" s="121"/>
      <c r="F13" s="23" t="s">
        <v>9</v>
      </c>
      <c r="G13" s="24" t="s">
        <v>95</v>
      </c>
      <c r="H13" s="77" t="s">
        <v>96</v>
      </c>
    </row>
    <row r="14" spans="1:8" s="4" customFormat="1" ht="13.5" customHeight="1">
      <c r="A14" s="122"/>
      <c r="B14" s="123"/>
      <c r="C14" s="118"/>
      <c r="D14" s="118"/>
      <c r="E14" s="124"/>
      <c r="F14" s="25" t="s">
        <v>13</v>
      </c>
      <c r="G14" s="26" t="s">
        <v>97</v>
      </c>
      <c r="H14" s="78"/>
    </row>
    <row r="15" spans="1:8" s="293" customFormat="1" ht="18" customHeight="1">
      <c r="A15" s="332" t="s">
        <v>98</v>
      </c>
      <c r="B15" s="333" t="s">
        <v>99</v>
      </c>
      <c r="C15" s="126"/>
      <c r="D15" s="126"/>
      <c r="E15" s="127"/>
      <c r="F15" s="27">
        <f>'FORMULÁRIO 14'!$H$35</f>
        <v>0</v>
      </c>
      <c r="G15" s="28"/>
      <c r="H15" s="79"/>
    </row>
    <row r="16" spans="1:8" s="4" customFormat="1" ht="18" customHeight="1">
      <c r="A16" s="332" t="s">
        <v>100</v>
      </c>
      <c r="B16" s="333" t="s">
        <v>101</v>
      </c>
      <c r="C16" s="126"/>
      <c r="D16" s="126"/>
      <c r="E16" s="127"/>
      <c r="F16" s="27">
        <f>'FORMULÁRIO 17'!$H$35</f>
        <v>0</v>
      </c>
      <c r="G16" s="28"/>
      <c r="H16" s="79"/>
    </row>
    <row r="17" spans="1:8" s="4" customFormat="1" ht="18" customHeight="1">
      <c r="A17" s="332" t="s">
        <v>102</v>
      </c>
      <c r="B17" s="333" t="s">
        <v>103</v>
      </c>
      <c r="C17" s="126"/>
      <c r="D17" s="126"/>
      <c r="E17" s="127"/>
      <c r="F17" s="27">
        <f>'FORMULÁRIO 15'!$H$37</f>
        <v>0</v>
      </c>
      <c r="G17" s="28"/>
      <c r="H17" s="79"/>
    </row>
    <row r="18" spans="1:8" s="4" customFormat="1" ht="18" customHeight="1">
      <c r="A18" s="332" t="s">
        <v>104</v>
      </c>
      <c r="B18" s="333" t="s">
        <v>165</v>
      </c>
      <c r="C18" s="126"/>
      <c r="D18" s="126"/>
      <c r="E18" s="127"/>
      <c r="F18" s="27">
        <f>'FORMULÁRIO 15'!$H$34</f>
        <v>0</v>
      </c>
      <c r="G18" s="28"/>
      <c r="H18" s="79"/>
    </row>
    <row r="19" spans="1:8" s="4" customFormat="1" ht="18" customHeight="1">
      <c r="A19" s="332" t="s">
        <v>105</v>
      </c>
      <c r="B19" s="333" t="s">
        <v>106</v>
      </c>
      <c r="C19" s="126"/>
      <c r="D19" s="126"/>
      <c r="E19" s="127"/>
      <c r="F19" s="27">
        <f>'FORMULÁRIO 16'!$H$34+'FORMULÁRIO 15'!$H$39+'FORMULÁRIO 15'!$H$40</f>
        <v>0</v>
      </c>
      <c r="G19" s="28"/>
      <c r="H19" s="79"/>
    </row>
    <row r="20" spans="1:8" s="4" customFormat="1" ht="18.75" customHeight="1">
      <c r="A20" s="332" t="s">
        <v>107</v>
      </c>
      <c r="B20" s="333" t="s">
        <v>108</v>
      </c>
      <c r="C20" s="126"/>
      <c r="D20" s="126"/>
      <c r="E20" s="127"/>
      <c r="F20" s="27">
        <f>'FORMULÁRIO 16'!$H$33</f>
        <v>0</v>
      </c>
      <c r="G20" s="28"/>
      <c r="H20" s="79"/>
    </row>
    <row r="21" spans="1:8" s="4" customFormat="1" ht="18" customHeight="1">
      <c r="A21" s="332" t="s">
        <v>109</v>
      </c>
      <c r="B21" s="333" t="s">
        <v>110</v>
      </c>
      <c r="C21" s="126"/>
      <c r="D21" s="126"/>
      <c r="E21" s="127"/>
      <c r="F21" s="27">
        <f>'FORMULÁRIO 11'!$H$33</f>
        <v>0</v>
      </c>
      <c r="G21" s="28"/>
      <c r="H21" s="79"/>
    </row>
    <row r="22" spans="1:8" s="4" customFormat="1" ht="18" customHeight="1">
      <c r="A22" s="332" t="s">
        <v>111</v>
      </c>
      <c r="B22" s="333" t="s">
        <v>112</v>
      </c>
      <c r="C22" s="126"/>
      <c r="D22" s="126"/>
      <c r="E22" s="127"/>
      <c r="F22" s="27">
        <f>'FORMULÁRIO 12'!$H$33</f>
        <v>0</v>
      </c>
      <c r="G22" s="28"/>
      <c r="H22" s="79"/>
    </row>
    <row r="23" spans="1:8" s="4" customFormat="1" ht="18" customHeight="1">
      <c r="A23" s="332"/>
      <c r="B23" s="333"/>
      <c r="C23" s="128" t="s">
        <v>163</v>
      </c>
      <c r="D23" s="129"/>
      <c r="E23" s="130">
        <f>'FORMULÁRIO 12'!$H$20</f>
        <v>0</v>
      </c>
      <c r="F23" s="29"/>
      <c r="G23" s="28"/>
      <c r="H23" s="79"/>
    </row>
    <row r="24" spans="1:8" s="4" customFormat="1" ht="18" customHeight="1">
      <c r="A24" s="332"/>
      <c r="B24" s="333"/>
      <c r="C24" s="128" t="s">
        <v>164</v>
      </c>
      <c r="D24" s="129"/>
      <c r="E24" s="130">
        <f>'FORMULÁRIO 12'!$H$32</f>
        <v>0</v>
      </c>
      <c r="F24" s="27"/>
      <c r="G24" s="28"/>
      <c r="H24" s="79"/>
    </row>
    <row r="25" spans="1:8" s="4" customFormat="1" ht="18" customHeight="1">
      <c r="A25" s="334" t="s">
        <v>113</v>
      </c>
      <c r="B25" s="335" t="s">
        <v>162</v>
      </c>
      <c r="C25" s="131"/>
      <c r="D25" s="131"/>
      <c r="E25" s="127"/>
      <c r="F25" s="30">
        <f>'FORMULÁRIO 13'!$H$45</f>
        <v>0</v>
      </c>
      <c r="G25" s="31"/>
      <c r="H25" s="80"/>
    </row>
    <row r="26" spans="1:8" s="294" customFormat="1" ht="21" customHeight="1">
      <c r="A26" s="336"/>
      <c r="B26" s="132" t="s">
        <v>114</v>
      </c>
      <c r="C26" s="133"/>
      <c r="D26" s="133"/>
      <c r="E26" s="134"/>
      <c r="F26" s="328">
        <f>SUM(F15:F25)</f>
        <v>0</v>
      </c>
      <c r="G26" s="329">
        <f>F26</f>
        <v>0</v>
      </c>
      <c r="H26" s="32">
        <f>SUM(H15:H25)</f>
        <v>0</v>
      </c>
    </row>
    <row r="27" spans="1:8" s="20" customFormat="1" ht="18" customHeight="1">
      <c r="A27" s="332" t="s">
        <v>115</v>
      </c>
      <c r="B27" s="125" t="s">
        <v>173</v>
      </c>
      <c r="C27" s="126"/>
      <c r="D27" s="126"/>
      <c r="E27" s="127"/>
      <c r="F27" s="27">
        <f>'FORMULÁRIO Nº 20'!E19</f>
        <v>0</v>
      </c>
      <c r="G27" s="27">
        <f>(G30*0.04)*0.87</f>
        <v>0</v>
      </c>
      <c r="H27" s="79"/>
    </row>
    <row r="28" spans="1:8" s="4" customFormat="1" ht="18" customHeight="1">
      <c r="A28" s="332" t="s">
        <v>116</v>
      </c>
      <c r="B28" s="125" t="s">
        <v>174</v>
      </c>
      <c r="C28" s="126"/>
      <c r="D28" s="126"/>
      <c r="E28" s="127"/>
      <c r="F28" s="27">
        <f>'FORMULÁRIO Nº 20'!E20</f>
        <v>0</v>
      </c>
      <c r="G28" s="27">
        <f>(G30*0.13)</f>
        <v>0</v>
      </c>
      <c r="H28" s="79"/>
    </row>
    <row r="29" spans="1:8" s="295" customFormat="1" ht="21" customHeight="1">
      <c r="A29" s="337"/>
      <c r="B29" s="132" t="s">
        <v>117</v>
      </c>
      <c r="C29" s="135"/>
      <c r="D29" s="136"/>
      <c r="E29" s="137"/>
      <c r="F29" s="328">
        <f>SUM(F27+F28)</f>
        <v>0</v>
      </c>
      <c r="G29" s="328">
        <f>SUM(G27+G28)</f>
        <v>0</v>
      </c>
      <c r="H29" s="81">
        <f>SUM(H28:H28)</f>
        <v>0</v>
      </c>
    </row>
    <row r="30" spans="1:8" s="296" customFormat="1" ht="21" customHeight="1">
      <c r="A30" s="337"/>
      <c r="B30" s="132" t="s">
        <v>189</v>
      </c>
      <c r="C30" s="133"/>
      <c r="D30" s="133"/>
      <c r="E30" s="134"/>
      <c r="F30" s="32">
        <f>F29+F26</f>
        <v>0</v>
      </c>
      <c r="G30" s="33">
        <f>'FORMULÁRIO Nº 20'!E10-'FORMULÁRIO Nº 20'!E18</f>
        <v>0</v>
      </c>
      <c r="H30" s="81">
        <v>0</v>
      </c>
    </row>
    <row r="31" spans="1:8" s="297" customFormat="1" ht="13.5" customHeight="1">
      <c r="A31" s="338"/>
      <c r="B31" s="138"/>
      <c r="C31" s="139"/>
      <c r="D31" s="138"/>
      <c r="E31" s="140"/>
      <c r="F31" s="82"/>
      <c r="G31" s="83"/>
      <c r="H31" s="83"/>
    </row>
    <row r="32" spans="1:8" s="298" customFormat="1" ht="13.5" customHeight="1">
      <c r="A32" s="342" t="s">
        <v>118</v>
      </c>
      <c r="B32" s="141"/>
      <c r="C32" s="142"/>
      <c r="D32" s="141"/>
      <c r="E32" s="325" t="e">
        <f>(F15+F18)*100/G30</f>
        <v>#DIV/0!</v>
      </c>
      <c r="F32" s="84"/>
      <c r="G32" s="85"/>
      <c r="H32" s="86"/>
    </row>
    <row r="33" spans="1:8" s="299" customFormat="1" ht="13.5" customHeight="1">
      <c r="A33" s="345"/>
      <c r="B33" s="143"/>
      <c r="C33" s="144"/>
      <c r="D33" s="143"/>
      <c r="E33" s="145"/>
      <c r="F33" s="93"/>
      <c r="G33" s="94"/>
      <c r="H33" s="95"/>
    </row>
    <row r="34" spans="1:8" s="297" customFormat="1" ht="13.5" customHeight="1">
      <c r="A34" s="338"/>
      <c r="B34" s="64"/>
      <c r="C34" s="139" t="s">
        <v>188</v>
      </c>
      <c r="D34" s="64"/>
      <c r="E34" s="140"/>
      <c r="F34" s="87"/>
      <c r="G34" s="88"/>
      <c r="H34" s="88"/>
    </row>
    <row r="35" spans="1:8" s="298" customFormat="1" ht="13.5" customHeight="1">
      <c r="A35" s="348" t="s">
        <v>191</v>
      </c>
      <c r="B35" s="146"/>
      <c r="C35" s="146"/>
      <c r="D35" s="147"/>
      <c r="E35" s="148"/>
      <c r="F35" s="84"/>
      <c r="G35" s="86"/>
      <c r="H35" s="86"/>
    </row>
    <row r="36" spans="1:8" s="298" customFormat="1" ht="13.5" customHeight="1">
      <c r="A36" s="352" t="s">
        <v>193</v>
      </c>
      <c r="B36" s="146"/>
      <c r="C36" s="349"/>
      <c r="D36" s="350"/>
      <c r="E36" s="351"/>
      <c r="F36" s="343"/>
      <c r="G36" s="344"/>
      <c r="H36" s="344"/>
    </row>
    <row r="37" spans="1:8" s="298" customFormat="1" ht="13.5" customHeight="1">
      <c r="A37" s="348" t="s">
        <v>172</v>
      </c>
      <c r="B37" s="349"/>
      <c r="C37" s="349"/>
      <c r="D37" s="350"/>
      <c r="E37" s="351"/>
      <c r="F37" s="343"/>
      <c r="G37" s="344"/>
      <c r="H37" s="344"/>
    </row>
    <row r="38" spans="1:8" s="297" customFormat="1" ht="13.5" customHeight="1">
      <c r="A38" s="338"/>
      <c r="B38" s="346"/>
      <c r="C38" s="346"/>
      <c r="D38" s="346"/>
      <c r="E38" s="340"/>
      <c r="F38" s="347"/>
      <c r="G38" s="21" t="s">
        <v>16</v>
      </c>
      <c r="H38" s="21"/>
    </row>
    <row r="39" spans="1:8" s="297" customFormat="1" ht="13.5" customHeight="1">
      <c r="A39" s="338"/>
      <c r="B39" s="339"/>
      <c r="C39" s="339"/>
      <c r="D39" s="339"/>
      <c r="E39" s="340"/>
      <c r="F39" s="347"/>
      <c r="G39" s="341"/>
      <c r="H39" s="341"/>
    </row>
    <row r="40" spans="1:8" s="4" customFormat="1">
      <c r="A40" s="149"/>
      <c r="B40" s="150"/>
      <c r="C40" s="150"/>
      <c r="D40" s="150"/>
      <c r="E40" s="151"/>
      <c r="F40" s="89"/>
      <c r="G40" s="90"/>
      <c r="H40" s="89"/>
    </row>
    <row r="41" spans="1:8" s="4" customFormat="1" ht="20.25">
      <c r="A41" s="149"/>
      <c r="B41" s="152" t="str">
        <f>IF(G30&lt;F30,"ATENÇÃO: Reduzir Despesas Em:",IF(G30&gt;F30,"ATENÇÃO: Lançar Despesas Em:"," "))</f>
        <v xml:space="preserve"> </v>
      </c>
      <c r="C41" s="115"/>
      <c r="D41" s="153"/>
      <c r="E41" s="154"/>
      <c r="F41" s="91">
        <f>(G30-F30)</f>
        <v>0</v>
      </c>
      <c r="G41" s="92"/>
      <c r="H41" s="89"/>
    </row>
    <row r="42" spans="1:8" s="4" customFormat="1" ht="15.75">
      <c r="A42" s="353"/>
      <c r="B42" s="354"/>
      <c r="C42" s="354"/>
      <c r="D42" s="354"/>
      <c r="E42" s="355"/>
      <c r="F42" s="20"/>
      <c r="G42" s="21"/>
      <c r="H42" s="21"/>
    </row>
  </sheetData>
  <sheetProtection password="CC14" sheet="1" objects="1" scenarios="1"/>
  <phoneticPr fontId="0" type="noConversion"/>
  <conditionalFormatting sqref="F41">
    <cfRule type="cellIs" dxfId="8" priority="2" operator="lessThan">
      <formula>-0.01</formula>
    </cfRule>
    <cfRule type="cellIs" dxfId="7" priority="3" operator="greaterThan">
      <formula>0.01</formula>
    </cfRule>
  </conditionalFormatting>
  <conditionalFormatting sqref="E32">
    <cfRule type="cellIs" dxfId="6" priority="1" operator="greaterThan">
      <formula>78.59999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9"/>
  <dimension ref="A1:K33"/>
  <sheetViews>
    <sheetView showGridLines="0" workbookViewId="0">
      <selection activeCell="A40" sqref="A40"/>
    </sheetView>
  </sheetViews>
  <sheetFormatPr defaultColWidth="11.42578125" defaultRowHeight="12"/>
  <cols>
    <col min="1" max="1" width="36" style="289" customWidth="1"/>
    <col min="2" max="2" width="10.85546875" style="290" customWidth="1"/>
    <col min="3" max="10" width="10.28515625" style="291" customWidth="1"/>
    <col min="11" max="11" width="10.85546875" style="291" customWidth="1"/>
    <col min="12" max="16384" width="11.42578125" style="292"/>
  </cols>
  <sheetData>
    <row r="1" spans="1:11" s="278" customFormat="1" ht="21" customHeight="1">
      <c r="A1" s="34" t="s">
        <v>0</v>
      </c>
      <c r="B1" s="35"/>
      <c r="C1" s="36"/>
      <c r="D1" s="36"/>
      <c r="E1" s="36"/>
      <c r="F1" s="37"/>
      <c r="G1" s="36"/>
      <c r="H1" s="36"/>
      <c r="I1" s="38"/>
      <c r="J1" s="362" t="s">
        <v>145</v>
      </c>
      <c r="K1" s="363"/>
    </row>
    <row r="2" spans="1:11" s="278" customFormat="1" ht="21" customHeight="1">
      <c r="A2" s="366" t="s">
        <v>138</v>
      </c>
      <c r="B2" s="367"/>
      <c r="C2" s="367"/>
      <c r="D2" s="367"/>
      <c r="E2" s="367"/>
      <c r="F2" s="39"/>
      <c r="G2" s="39"/>
      <c r="H2" s="39"/>
      <c r="I2" s="39"/>
      <c r="J2" s="364"/>
      <c r="K2" s="365"/>
    </row>
    <row r="3" spans="1:11" s="278" customFormat="1">
      <c r="A3" s="279"/>
      <c r="B3" s="280"/>
      <c r="C3" s="281"/>
      <c r="D3" s="281"/>
      <c r="E3" s="281"/>
      <c r="F3" s="281"/>
      <c r="G3" s="281"/>
      <c r="H3" s="281"/>
      <c r="I3" s="281"/>
      <c r="J3" s="281"/>
      <c r="K3" s="281"/>
    </row>
    <row r="4" spans="1:11" s="278" customFormat="1">
      <c r="A4" s="282" t="s">
        <v>2</v>
      </c>
      <c r="B4" s="283"/>
      <c r="C4" s="284"/>
      <c r="D4" s="284"/>
      <c r="E4" s="284"/>
      <c r="F4" s="284"/>
      <c r="G4" s="284"/>
      <c r="H4" s="284"/>
      <c r="I4" s="284"/>
      <c r="J4" s="284"/>
      <c r="K4" s="285"/>
    </row>
    <row r="5" spans="1:11" s="278" customFormat="1">
      <c r="A5" s="282" t="s">
        <v>3</v>
      </c>
      <c r="B5" s="283"/>
      <c r="C5" s="284"/>
      <c r="D5" s="284"/>
      <c r="E5" s="284"/>
      <c r="F5" s="284"/>
      <c r="G5" s="284"/>
      <c r="H5" s="284"/>
      <c r="I5" s="284"/>
      <c r="J5" s="284"/>
      <c r="K5" s="285"/>
    </row>
    <row r="6" spans="1:11" s="278" customFormat="1">
      <c r="A6" s="279"/>
      <c r="B6" s="280"/>
      <c r="C6" s="281"/>
      <c r="D6" s="281"/>
      <c r="E6" s="281"/>
      <c r="F6" s="281"/>
      <c r="G6" s="281"/>
      <c r="H6" s="281"/>
      <c r="I6" s="281"/>
      <c r="J6" s="281"/>
      <c r="K6" s="286"/>
    </row>
    <row r="7" spans="1:11" s="278" customFormat="1" ht="9.9499999999999993" customHeight="1">
      <c r="A7" s="112"/>
      <c r="B7" s="43"/>
      <c r="C7" s="44"/>
      <c r="D7" s="44"/>
      <c r="E7" s="44"/>
      <c r="F7" s="44"/>
      <c r="G7" s="44"/>
      <c r="H7" s="44"/>
      <c r="I7" s="44"/>
      <c r="J7" s="44"/>
      <c r="K7" s="45">
        <f>'FORMULÁRIO Nº 20'!E5/3</f>
        <v>0</v>
      </c>
    </row>
    <row r="8" spans="1:11" s="278" customFormat="1">
      <c r="A8" s="113" t="s">
        <v>184</v>
      </c>
      <c r="B8" s="46"/>
      <c r="C8" s="47"/>
      <c r="D8" s="47"/>
      <c r="E8" s="47"/>
      <c r="F8" s="47"/>
      <c r="G8" s="47"/>
      <c r="H8" s="47"/>
      <c r="I8" s="47"/>
      <c r="J8" s="47"/>
      <c r="K8" s="48">
        <f>ROUNDUP(K7,0)</f>
        <v>0</v>
      </c>
    </row>
    <row r="9" spans="1:11" s="278" customFormat="1" ht="9.9499999999999993" customHeight="1">
      <c r="A9" s="114"/>
      <c r="B9" s="49"/>
      <c r="C9" s="50"/>
      <c r="D9" s="51" t="str">
        <f>IF(K8&gt;=2,"1","0")</f>
        <v>0</v>
      </c>
      <c r="E9" s="52" t="str">
        <f>IF(K8&gt;=3,"1","0")</f>
        <v>0</v>
      </c>
      <c r="F9" s="52" t="str">
        <f>IF(K8&gt;=4,"1","0")</f>
        <v>0</v>
      </c>
      <c r="G9" s="52" t="str">
        <f>IF(K8&gt;=5,"1","0")</f>
        <v>0</v>
      </c>
      <c r="H9" s="53" t="str">
        <f>IF(K8&gt;=6,"1","0")</f>
        <v>0</v>
      </c>
      <c r="I9" s="53" t="str">
        <f>IF(K8&gt;=7,"1","0")</f>
        <v>0</v>
      </c>
      <c r="J9" s="53" t="str">
        <f>IF(K8&gt;=8,"1","0")</f>
        <v>0</v>
      </c>
      <c r="K9" s="53" t="str">
        <f>IF(K8&lt;8,"1","0")</f>
        <v>1</v>
      </c>
    </row>
    <row r="10" spans="1:11" s="278" customFormat="1" ht="18" customHeight="1">
      <c r="A10" s="98" t="s">
        <v>119</v>
      </c>
      <c r="B10" s="54" t="s">
        <v>185</v>
      </c>
      <c r="C10" s="55" t="s">
        <v>120</v>
      </c>
      <c r="D10" s="56" t="s">
        <v>121</v>
      </c>
      <c r="E10" s="56" t="s">
        <v>122</v>
      </c>
      <c r="F10" s="57" t="s">
        <v>123</v>
      </c>
      <c r="G10" s="57" t="s">
        <v>180</v>
      </c>
      <c r="H10" s="57" t="s">
        <v>181</v>
      </c>
      <c r="I10" s="57" t="s">
        <v>182</v>
      </c>
      <c r="J10" s="57" t="s">
        <v>183</v>
      </c>
      <c r="K10" s="40" t="s">
        <v>179</v>
      </c>
    </row>
    <row r="11" spans="1:11" s="278" customFormat="1" ht="18" customHeight="1">
      <c r="A11" s="99" t="s">
        <v>177</v>
      </c>
      <c r="B11" s="58"/>
      <c r="C11" s="59"/>
      <c r="D11" s="60"/>
      <c r="E11" s="60"/>
      <c r="F11" s="60"/>
      <c r="G11" s="60"/>
      <c r="H11" s="60"/>
      <c r="I11" s="60"/>
      <c r="J11" s="61"/>
      <c r="K11" s="61"/>
    </row>
    <row r="12" spans="1:11" s="278" customFormat="1" ht="30" customHeight="1">
      <c r="A12" s="100" t="s">
        <v>178</v>
      </c>
      <c r="B12" s="259">
        <f>'FORMULÁRIO Nº 20'!E10</f>
        <v>0</v>
      </c>
      <c r="C12" s="96">
        <f>IFERROR((B12/$K$8),0)</f>
        <v>0</v>
      </c>
      <c r="D12" s="96">
        <f>IFERROR((B12/$K$8),0)*D9</f>
        <v>0</v>
      </c>
      <c r="E12" s="96">
        <f>IFERROR((B12/$K$8),0)*E9</f>
        <v>0</v>
      </c>
      <c r="F12" s="96">
        <f>IFERROR((B12/$K$8),0)*F9</f>
        <v>0</v>
      </c>
      <c r="G12" s="96">
        <f>IFERROR((B12/$K$8),0)*G9</f>
        <v>0</v>
      </c>
      <c r="H12" s="96">
        <f>IFERROR((B12/$K$8),0)*$H$9</f>
        <v>0</v>
      </c>
      <c r="I12" s="96">
        <f>IFERROR((B12/$K$8),0)*I9</f>
        <v>0</v>
      </c>
      <c r="J12" s="96">
        <f>IFERROR((B12/$K$8),IF(K8&lt;8,0,0))*J9</f>
        <v>0</v>
      </c>
      <c r="K12" s="260">
        <f>SUM(C12:J12)-B12</f>
        <v>0</v>
      </c>
    </row>
    <row r="13" spans="1:11" s="278" customFormat="1" ht="18" customHeight="1">
      <c r="A13" s="101" t="s">
        <v>13</v>
      </c>
      <c r="B13" s="261">
        <f t="shared" ref="B13:K13" si="0">SUM(B12:B12)</f>
        <v>0</v>
      </c>
      <c r="C13" s="96">
        <f t="shared" si="0"/>
        <v>0</v>
      </c>
      <c r="D13" s="96">
        <f t="shared" si="0"/>
        <v>0</v>
      </c>
      <c r="E13" s="96">
        <f t="shared" si="0"/>
        <v>0</v>
      </c>
      <c r="F13" s="96">
        <f t="shared" si="0"/>
        <v>0</v>
      </c>
      <c r="G13" s="96">
        <f t="shared" si="0"/>
        <v>0</v>
      </c>
      <c r="H13" s="96">
        <f t="shared" si="0"/>
        <v>0</v>
      </c>
      <c r="I13" s="96">
        <f t="shared" si="0"/>
        <v>0</v>
      </c>
      <c r="J13" s="96">
        <f t="shared" si="0"/>
        <v>0</v>
      </c>
      <c r="K13" s="261">
        <f t="shared" si="0"/>
        <v>0</v>
      </c>
    </row>
    <row r="14" spans="1:11" s="278" customFormat="1" ht="18" customHeight="1">
      <c r="A14" s="102" t="s">
        <v>176</v>
      </c>
      <c r="B14" s="262">
        <f>$B$13*0.3</f>
        <v>0</v>
      </c>
      <c r="C14" s="263">
        <f t="shared" ref="C14" si="1">IFERROR((B14/$K$8),0)</f>
        <v>0</v>
      </c>
      <c r="D14" s="263">
        <f t="shared" ref="D14" si="2">IFERROR((B14/$K$8),0)*$D$9</f>
        <v>0</v>
      </c>
      <c r="E14" s="263">
        <f t="shared" ref="E14" si="3">IFERROR((B14/$K$8),0)*$E$9</f>
        <v>0</v>
      </c>
      <c r="F14" s="263">
        <f t="shared" ref="F14" si="4">IFERROR((B14/$K$8),0)*$F$9</f>
        <v>0</v>
      </c>
      <c r="G14" s="263">
        <f t="shared" ref="G14" si="5">IFERROR((B14/$K$8),0)*$G$9</f>
        <v>0</v>
      </c>
      <c r="H14" s="263">
        <f t="shared" ref="H14" si="6">IFERROR((B14/$K$8),0)*$H$9</f>
        <v>0</v>
      </c>
      <c r="I14" s="263">
        <f t="shared" ref="I14" si="7">IFERROR((B14/$K$8),0)*$I$9</f>
        <v>0</v>
      </c>
      <c r="J14" s="263">
        <f>IFERROR((B14/$K$8),0)*$J$9</f>
        <v>0</v>
      </c>
      <c r="K14" s="260">
        <f t="shared" ref="K14" si="8">SUM(C14:J14)-B14</f>
        <v>0</v>
      </c>
    </row>
    <row r="15" spans="1:11" s="287" customFormat="1" ht="18" customHeight="1">
      <c r="A15" s="103" t="s">
        <v>190</v>
      </c>
      <c r="B15" s="264"/>
      <c r="C15" s="265"/>
      <c r="D15" s="265"/>
      <c r="E15" s="265"/>
      <c r="F15" s="265"/>
      <c r="G15" s="265"/>
      <c r="H15" s="265"/>
      <c r="I15" s="265"/>
      <c r="J15" s="264"/>
      <c r="K15" s="264"/>
    </row>
    <row r="16" spans="1:11" s="278" customFormat="1" ht="18" customHeight="1">
      <c r="A16" s="104" t="s">
        <v>173</v>
      </c>
      <c r="B16" s="266">
        <f>'FORMULÁRIO 18'!G27</f>
        <v>0</v>
      </c>
      <c r="C16" s="96">
        <f t="shared" ref="C16:C17" si="9">IFERROR((B16/$K$8),0)</f>
        <v>0</v>
      </c>
      <c r="D16" s="96">
        <f>IFERROR((B16/$K$8),0)*$D$9</f>
        <v>0</v>
      </c>
      <c r="E16" s="96">
        <f>IFERROR((B16/$K$8),0)*$E$9</f>
        <v>0</v>
      </c>
      <c r="F16" s="96">
        <f>IFERROR((B16/$K$8),0)*$F$9</f>
        <v>0</v>
      </c>
      <c r="G16" s="96">
        <f>IFERROR((B16/$K$8),0)*$G$9</f>
        <v>0</v>
      </c>
      <c r="H16" s="96">
        <f>IFERROR((B16/$K$8),0)*$H$9</f>
        <v>0</v>
      </c>
      <c r="I16" s="96">
        <f>IFERROR((B16/$K$8),0)*$I$9</f>
        <v>0</v>
      </c>
      <c r="J16" s="96">
        <f>IFERROR((B16/$K$8),0)*$J$9</f>
        <v>0</v>
      </c>
      <c r="K16" s="260">
        <f>SUM(C16:J16)-B16</f>
        <v>0</v>
      </c>
    </row>
    <row r="17" spans="1:11" s="278" customFormat="1" ht="18" customHeight="1">
      <c r="A17" s="104" t="s">
        <v>174</v>
      </c>
      <c r="B17" s="266">
        <f>'FORMULÁRIO 18'!G28</f>
        <v>0</v>
      </c>
      <c r="C17" s="96">
        <f t="shared" si="9"/>
        <v>0</v>
      </c>
      <c r="D17" s="96">
        <f t="shared" ref="D17" si="10">IFERROR((B17/$K$8),0)*$D$9</f>
        <v>0</v>
      </c>
      <c r="E17" s="96">
        <f t="shared" ref="E17" si="11">IFERROR((B17/$K$8),0)*$E$9</f>
        <v>0</v>
      </c>
      <c r="F17" s="96">
        <f t="shared" ref="F17" si="12">IFERROR((B17/$K$8),0)*$F$9</f>
        <v>0</v>
      </c>
      <c r="G17" s="96">
        <f t="shared" ref="G17" si="13">IFERROR((B17/$K$8),0)*$G$9</f>
        <v>0</v>
      </c>
      <c r="H17" s="96">
        <f t="shared" ref="H17" si="14">IFERROR((B17/$K$8),0)*$H$9</f>
        <v>0</v>
      </c>
      <c r="I17" s="96">
        <f t="shared" ref="I17" si="15">IFERROR((B17/$K$8),0)*$I$9</f>
        <v>0</v>
      </c>
      <c r="J17" s="96">
        <f>IFERROR((B17/$K$8),0)*$J$9</f>
        <v>0</v>
      </c>
      <c r="K17" s="260">
        <f t="shared" ref="K17:K18" si="16">SUM(C17:J17)-B17</f>
        <v>0</v>
      </c>
    </row>
    <row r="18" spans="1:11" s="278" customFormat="1" ht="18" customHeight="1">
      <c r="A18" s="101" t="s">
        <v>13</v>
      </c>
      <c r="B18" s="266">
        <f t="shared" ref="B18:J18" si="17">SUM(B16:B17)</f>
        <v>0</v>
      </c>
      <c r="C18" s="96">
        <f t="shared" si="17"/>
        <v>0</v>
      </c>
      <c r="D18" s="96">
        <f t="shared" si="17"/>
        <v>0</v>
      </c>
      <c r="E18" s="96">
        <f t="shared" si="17"/>
        <v>0</v>
      </c>
      <c r="F18" s="96">
        <f t="shared" si="17"/>
        <v>0</v>
      </c>
      <c r="G18" s="96">
        <f t="shared" si="17"/>
        <v>0</v>
      </c>
      <c r="H18" s="96">
        <f t="shared" si="17"/>
        <v>0</v>
      </c>
      <c r="I18" s="96">
        <f t="shared" si="17"/>
        <v>0</v>
      </c>
      <c r="J18" s="96">
        <f t="shared" si="17"/>
        <v>0</v>
      </c>
      <c r="K18" s="260">
        <f t="shared" si="16"/>
        <v>0</v>
      </c>
    </row>
    <row r="19" spans="1:11" s="278" customFormat="1" ht="18" customHeight="1">
      <c r="A19" s="105" t="s">
        <v>186</v>
      </c>
      <c r="B19" s="267"/>
      <c r="C19" s="268"/>
      <c r="D19" s="268"/>
      <c r="E19" s="268"/>
      <c r="F19" s="268"/>
      <c r="G19" s="268"/>
      <c r="H19" s="268"/>
      <c r="I19" s="268"/>
      <c r="J19" s="267"/>
      <c r="K19" s="267"/>
    </row>
    <row r="20" spans="1:11" s="278" customFormat="1" ht="18" customHeight="1">
      <c r="A20" s="106" t="s">
        <v>124</v>
      </c>
      <c r="B20" s="261">
        <f>'FORMULÁRIO 18'!F15</f>
        <v>0</v>
      </c>
      <c r="C20" s="96">
        <f t="shared" ref="C20:C28" si="18">IFERROR((B20/$K$8),0)</f>
        <v>0</v>
      </c>
      <c r="D20" s="96">
        <f t="shared" ref="D20:D28" si="19">IFERROR((B20/$K$8),0)*$D$9</f>
        <v>0</v>
      </c>
      <c r="E20" s="96">
        <f t="shared" ref="E20:E28" si="20">IFERROR((B20/$K$8),0)*$E$9</f>
        <v>0</v>
      </c>
      <c r="F20" s="96">
        <f t="shared" ref="F20:F28" si="21">IFERROR((B20/$K$8),0)*$F$9</f>
        <v>0</v>
      </c>
      <c r="G20" s="96">
        <f t="shared" ref="G20:G28" si="22">IFERROR((B20/$K$8),0)*$G$9</f>
        <v>0</v>
      </c>
      <c r="H20" s="96">
        <f t="shared" ref="H20:H28" si="23">IFERROR((B20/$K$8),0)*$H$9</f>
        <v>0</v>
      </c>
      <c r="I20" s="96">
        <f t="shared" ref="I20:I28" si="24">IFERROR((B20/$K$8),0)*$I$9</f>
        <v>0</v>
      </c>
      <c r="J20" s="96">
        <f t="shared" ref="J20:J28" si="25">IFERROR((B20/$K$8),0)*$J$9</f>
        <v>0</v>
      </c>
      <c r="K20" s="260">
        <f t="shared" ref="K20:K28" si="26">SUM(C20:J20)-B20</f>
        <v>0</v>
      </c>
    </row>
    <row r="21" spans="1:11" s="278" customFormat="1" ht="18" customHeight="1">
      <c r="A21" s="106" t="s">
        <v>125</v>
      </c>
      <c r="B21" s="261">
        <f>'FORMULÁRIO 18'!F16</f>
        <v>0</v>
      </c>
      <c r="C21" s="96">
        <f t="shared" si="18"/>
        <v>0</v>
      </c>
      <c r="D21" s="96">
        <f t="shared" si="19"/>
        <v>0</v>
      </c>
      <c r="E21" s="96">
        <f t="shared" si="20"/>
        <v>0</v>
      </c>
      <c r="F21" s="96">
        <f t="shared" si="21"/>
        <v>0</v>
      </c>
      <c r="G21" s="96">
        <f t="shared" si="22"/>
        <v>0</v>
      </c>
      <c r="H21" s="96">
        <f t="shared" si="23"/>
        <v>0</v>
      </c>
      <c r="I21" s="96">
        <f t="shared" si="24"/>
        <v>0</v>
      </c>
      <c r="J21" s="96">
        <f t="shared" si="25"/>
        <v>0</v>
      </c>
      <c r="K21" s="260">
        <f t="shared" si="26"/>
        <v>0</v>
      </c>
    </row>
    <row r="22" spans="1:11" s="278" customFormat="1" ht="18" customHeight="1">
      <c r="A22" s="106" t="s">
        <v>126</v>
      </c>
      <c r="B22" s="261">
        <f>'FORMULÁRIO 18'!F17</f>
        <v>0</v>
      </c>
      <c r="C22" s="96">
        <f t="shared" si="18"/>
        <v>0</v>
      </c>
      <c r="D22" s="96">
        <f t="shared" si="19"/>
        <v>0</v>
      </c>
      <c r="E22" s="96">
        <f t="shared" si="20"/>
        <v>0</v>
      </c>
      <c r="F22" s="96">
        <f t="shared" si="21"/>
        <v>0</v>
      </c>
      <c r="G22" s="96">
        <f t="shared" si="22"/>
        <v>0</v>
      </c>
      <c r="H22" s="96">
        <f t="shared" si="23"/>
        <v>0</v>
      </c>
      <c r="I22" s="96">
        <f t="shared" si="24"/>
        <v>0</v>
      </c>
      <c r="J22" s="96">
        <f t="shared" si="25"/>
        <v>0</v>
      </c>
      <c r="K22" s="260">
        <f t="shared" si="26"/>
        <v>0</v>
      </c>
    </row>
    <row r="23" spans="1:11" s="278" customFormat="1" ht="18" customHeight="1">
      <c r="A23" s="106" t="s">
        <v>127</v>
      </c>
      <c r="B23" s="261">
        <f>'FORMULÁRIO 18'!F18</f>
        <v>0</v>
      </c>
      <c r="C23" s="96">
        <f t="shared" si="18"/>
        <v>0</v>
      </c>
      <c r="D23" s="96">
        <f t="shared" si="19"/>
        <v>0</v>
      </c>
      <c r="E23" s="96">
        <f t="shared" si="20"/>
        <v>0</v>
      </c>
      <c r="F23" s="96">
        <f t="shared" si="21"/>
        <v>0</v>
      </c>
      <c r="G23" s="96">
        <f t="shared" si="22"/>
        <v>0</v>
      </c>
      <c r="H23" s="96">
        <f t="shared" si="23"/>
        <v>0</v>
      </c>
      <c r="I23" s="96">
        <f t="shared" si="24"/>
        <v>0</v>
      </c>
      <c r="J23" s="96">
        <f t="shared" si="25"/>
        <v>0</v>
      </c>
      <c r="K23" s="260">
        <f t="shared" si="26"/>
        <v>0</v>
      </c>
    </row>
    <row r="24" spans="1:11" s="278" customFormat="1" ht="18" customHeight="1">
      <c r="A24" s="106" t="s">
        <v>128</v>
      </c>
      <c r="B24" s="261">
        <f>'FORMULÁRIO 18'!F19</f>
        <v>0</v>
      </c>
      <c r="C24" s="96">
        <f t="shared" si="18"/>
        <v>0</v>
      </c>
      <c r="D24" s="96">
        <f t="shared" si="19"/>
        <v>0</v>
      </c>
      <c r="E24" s="96">
        <f t="shared" si="20"/>
        <v>0</v>
      </c>
      <c r="F24" s="96">
        <f t="shared" si="21"/>
        <v>0</v>
      </c>
      <c r="G24" s="96">
        <f t="shared" si="22"/>
        <v>0</v>
      </c>
      <c r="H24" s="96">
        <f t="shared" si="23"/>
        <v>0</v>
      </c>
      <c r="I24" s="96">
        <f t="shared" si="24"/>
        <v>0</v>
      </c>
      <c r="J24" s="96">
        <f t="shared" si="25"/>
        <v>0</v>
      </c>
      <c r="K24" s="260">
        <f t="shared" si="26"/>
        <v>0</v>
      </c>
    </row>
    <row r="25" spans="1:11" s="278" customFormat="1" ht="18" customHeight="1">
      <c r="A25" s="106" t="s">
        <v>129</v>
      </c>
      <c r="B25" s="261">
        <f>'FORMULÁRIO 18'!F20</f>
        <v>0</v>
      </c>
      <c r="C25" s="96">
        <f t="shared" si="18"/>
        <v>0</v>
      </c>
      <c r="D25" s="96">
        <f t="shared" si="19"/>
        <v>0</v>
      </c>
      <c r="E25" s="96">
        <f t="shared" si="20"/>
        <v>0</v>
      </c>
      <c r="F25" s="96">
        <f t="shared" si="21"/>
        <v>0</v>
      </c>
      <c r="G25" s="96">
        <f t="shared" si="22"/>
        <v>0</v>
      </c>
      <c r="H25" s="96">
        <f t="shared" si="23"/>
        <v>0</v>
      </c>
      <c r="I25" s="96">
        <f t="shared" si="24"/>
        <v>0</v>
      </c>
      <c r="J25" s="96">
        <f t="shared" si="25"/>
        <v>0</v>
      </c>
      <c r="K25" s="260">
        <f t="shared" si="26"/>
        <v>0</v>
      </c>
    </row>
    <row r="26" spans="1:11" s="278" customFormat="1" ht="18" customHeight="1">
      <c r="A26" s="106" t="s">
        <v>130</v>
      </c>
      <c r="B26" s="261">
        <f>'FORMULÁRIO 18'!F21</f>
        <v>0</v>
      </c>
      <c r="C26" s="96">
        <f t="shared" si="18"/>
        <v>0</v>
      </c>
      <c r="D26" s="96">
        <f t="shared" si="19"/>
        <v>0</v>
      </c>
      <c r="E26" s="96">
        <f t="shared" si="20"/>
        <v>0</v>
      </c>
      <c r="F26" s="96">
        <f t="shared" si="21"/>
        <v>0</v>
      </c>
      <c r="G26" s="96">
        <f t="shared" si="22"/>
        <v>0</v>
      </c>
      <c r="H26" s="96">
        <f t="shared" si="23"/>
        <v>0</v>
      </c>
      <c r="I26" s="96">
        <f t="shared" si="24"/>
        <v>0</v>
      </c>
      <c r="J26" s="96">
        <f t="shared" si="25"/>
        <v>0</v>
      </c>
      <c r="K26" s="260">
        <f t="shared" si="26"/>
        <v>0</v>
      </c>
    </row>
    <row r="27" spans="1:11" s="278" customFormat="1" ht="18" customHeight="1">
      <c r="A27" s="106" t="s">
        <v>131</v>
      </c>
      <c r="B27" s="261">
        <f>'FORMULÁRIO 18'!F22</f>
        <v>0</v>
      </c>
      <c r="C27" s="96">
        <f t="shared" si="18"/>
        <v>0</v>
      </c>
      <c r="D27" s="96">
        <f t="shared" si="19"/>
        <v>0</v>
      </c>
      <c r="E27" s="96">
        <f t="shared" si="20"/>
        <v>0</v>
      </c>
      <c r="F27" s="96">
        <f t="shared" si="21"/>
        <v>0</v>
      </c>
      <c r="G27" s="96">
        <f t="shared" si="22"/>
        <v>0</v>
      </c>
      <c r="H27" s="96">
        <f t="shared" si="23"/>
        <v>0</v>
      </c>
      <c r="I27" s="96">
        <f t="shared" si="24"/>
        <v>0</v>
      </c>
      <c r="J27" s="96">
        <f t="shared" si="25"/>
        <v>0</v>
      </c>
      <c r="K27" s="260">
        <f t="shared" si="26"/>
        <v>0</v>
      </c>
    </row>
    <row r="28" spans="1:11" s="278" customFormat="1" ht="18" customHeight="1">
      <c r="A28" s="106" t="s">
        <v>132</v>
      </c>
      <c r="B28" s="261">
        <f>'FORMULÁRIO 18'!F25</f>
        <v>0</v>
      </c>
      <c r="C28" s="96">
        <f t="shared" si="18"/>
        <v>0</v>
      </c>
      <c r="D28" s="96">
        <f t="shared" si="19"/>
        <v>0</v>
      </c>
      <c r="E28" s="96">
        <f t="shared" si="20"/>
        <v>0</v>
      </c>
      <c r="F28" s="96">
        <f t="shared" si="21"/>
        <v>0</v>
      </c>
      <c r="G28" s="96">
        <f t="shared" si="22"/>
        <v>0</v>
      </c>
      <c r="H28" s="96">
        <f t="shared" si="23"/>
        <v>0</v>
      </c>
      <c r="I28" s="96">
        <f t="shared" si="24"/>
        <v>0</v>
      </c>
      <c r="J28" s="96">
        <f t="shared" si="25"/>
        <v>0</v>
      </c>
      <c r="K28" s="260">
        <f t="shared" si="26"/>
        <v>0</v>
      </c>
    </row>
    <row r="29" spans="1:11" s="278" customFormat="1" ht="18" customHeight="1">
      <c r="A29" s="107" t="s">
        <v>13</v>
      </c>
      <c r="B29" s="269">
        <f>SUM(B20:B28)</f>
        <v>0</v>
      </c>
      <c r="C29" s="97">
        <f>SUM(C20:C28)</f>
        <v>0</v>
      </c>
      <c r="D29" s="97">
        <f t="shared" ref="D29:J29" si="27">SUM(D20:D28)</f>
        <v>0</v>
      </c>
      <c r="E29" s="97">
        <f t="shared" si="27"/>
        <v>0</v>
      </c>
      <c r="F29" s="97">
        <f t="shared" si="27"/>
        <v>0</v>
      </c>
      <c r="G29" s="97">
        <f t="shared" si="27"/>
        <v>0</v>
      </c>
      <c r="H29" s="97">
        <f t="shared" si="27"/>
        <v>0</v>
      </c>
      <c r="I29" s="97">
        <f t="shared" si="27"/>
        <v>0</v>
      </c>
      <c r="J29" s="97">
        <f t="shared" si="27"/>
        <v>0</v>
      </c>
      <c r="K29" s="260">
        <f>SUM(K20:K28)</f>
        <v>0</v>
      </c>
    </row>
    <row r="30" spans="1:11" s="287" customFormat="1" ht="6" customHeight="1">
      <c r="A30" s="108"/>
      <c r="B30" s="62"/>
      <c r="C30" s="62"/>
      <c r="D30" s="62"/>
      <c r="E30" s="62"/>
      <c r="F30" s="62"/>
      <c r="G30" s="62"/>
      <c r="H30" s="62"/>
      <c r="I30" s="62"/>
      <c r="J30" s="41"/>
      <c r="K30" s="41"/>
    </row>
    <row r="31" spans="1:11" s="288" customFormat="1" ht="20.100000000000001" customHeight="1">
      <c r="A31" s="109" t="s">
        <v>133</v>
      </c>
      <c r="B31" s="42">
        <f t="shared" ref="B31:J31" si="28">B13-B14-B18-B29</f>
        <v>0</v>
      </c>
      <c r="C31" s="42">
        <f t="shared" si="28"/>
        <v>0</v>
      </c>
      <c r="D31" s="42">
        <f t="shared" si="28"/>
        <v>0</v>
      </c>
      <c r="E31" s="42">
        <f t="shared" si="28"/>
        <v>0</v>
      </c>
      <c r="F31" s="42">
        <f t="shared" si="28"/>
        <v>0</v>
      </c>
      <c r="G31" s="42">
        <f t="shared" si="28"/>
        <v>0</v>
      </c>
      <c r="H31" s="42">
        <f t="shared" si="28"/>
        <v>0</v>
      </c>
      <c r="I31" s="42">
        <f t="shared" si="28"/>
        <v>0</v>
      </c>
      <c r="J31" s="42">
        <f t="shared" si="28"/>
        <v>0</v>
      </c>
      <c r="K31" s="42">
        <f>SUM(C31:J31)</f>
        <v>0</v>
      </c>
    </row>
    <row r="32" spans="1:11" s="278" customFormat="1" ht="18" customHeight="1">
      <c r="A32" s="110"/>
      <c r="B32" s="63"/>
      <c r="C32" s="64"/>
      <c r="D32" s="65"/>
      <c r="E32" s="66"/>
      <c r="F32" s="70" t="str">
        <f>IF($K$31&lt;-0.01,"ATENÇÃO: Despesas Maior que Receitas Em:",IF($K$31&gt;0,"ATENÇÃO: Sobra de Recursos, Lançar Despesas Em:"," "))</f>
        <v xml:space="preserve"> </v>
      </c>
      <c r="G32" s="67"/>
      <c r="H32" s="68"/>
      <c r="I32" s="323"/>
      <c r="J32" s="68"/>
      <c r="K32" s="69">
        <f>$K$31</f>
        <v>0</v>
      </c>
    </row>
    <row r="33" spans="1:11" s="278" customFormat="1" ht="15.75">
      <c r="A33" s="111" t="str">
        <f>IF($K$31&lt;-0.01,"ATENÇÃO: Despesas Maior que Receitas Em:",IF($K$31&gt;0,"ATENÇÃO: Sobra de Recursos, Lançar Despesas Em:"," "))</f>
        <v xml:space="preserve"> </v>
      </c>
      <c r="B33" s="67"/>
      <c r="C33" s="68"/>
      <c r="D33" s="69">
        <f>$K$31</f>
        <v>0</v>
      </c>
      <c r="E33" s="68"/>
      <c r="F33" s="70"/>
      <c r="G33" s="67"/>
      <c r="H33" s="68"/>
      <c r="I33" s="323"/>
      <c r="J33" s="323" t="s">
        <v>16</v>
      </c>
      <c r="K33" s="69"/>
    </row>
  </sheetData>
  <sheetProtection password="CC14" sheet="1" objects="1" scenarios="1"/>
  <mergeCells count="2">
    <mergeCell ref="J1:K2"/>
    <mergeCell ref="A2:E2"/>
  </mergeCells>
  <conditionalFormatting sqref="D33 K33">
    <cfRule type="cellIs" dxfId="5" priority="9" operator="lessThan">
      <formula>-0.01</formula>
    </cfRule>
    <cfRule type="cellIs" dxfId="4" priority="10" operator="greaterThan">
      <formula>0.01</formula>
    </cfRule>
  </conditionalFormatting>
  <conditionalFormatting sqref="A14:J14">
    <cfRule type="cellIs" dxfId="3" priority="3" operator="greaterThan">
      <formula>0</formula>
    </cfRule>
    <cfRule type="cellIs" dxfId="2" priority="4" operator="greaterThan">
      <formula>0</formula>
    </cfRule>
  </conditionalFormatting>
  <conditionalFormatting sqref="K32">
    <cfRule type="cellIs" dxfId="1" priority="1" operator="lessThan">
      <formula>-0.01</formula>
    </cfRule>
    <cfRule type="cellIs" dxfId="0" priority="2" operator="greaterThan">
      <formula>0.01</formula>
    </cfRule>
  </conditionalFormatting>
  <printOptions horizontalCentered="1"/>
  <pageMargins left="0.39370078740157483" right="0.39370078740157483" top="0.39370078740157483" bottom="0.39370078740157483" header="0.51181102362204722" footer="0"/>
  <pageSetup paperSize="9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FORMULÁRIO 11</vt:lpstr>
      <vt:lpstr>FORMULÁRIO 12</vt:lpstr>
      <vt:lpstr>FORMULÁRIO 13</vt:lpstr>
      <vt:lpstr>FORMULÁRIO 14</vt:lpstr>
      <vt:lpstr>FORMULÁRIO 15</vt:lpstr>
      <vt:lpstr>FORMULÁRIO 16</vt:lpstr>
      <vt:lpstr>FORMULÁRIO 17</vt:lpstr>
      <vt:lpstr>FORMULÁRIO 18</vt:lpstr>
      <vt:lpstr>FORMULÁRIO Nº 19</vt:lpstr>
      <vt:lpstr>FORMULÁRIO Nº 20</vt:lpstr>
    </vt:vector>
  </TitlesOfParts>
  <Company>UEM-PPG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Projeto orçamentário sem convênio Lato Sensu</dc:title>
  <dc:subject>Projeto orçamentário sem convênio</dc:subject>
  <dc:creator>PPG - PGD</dc:creator>
  <cp:lastModifiedBy>pbsilva</cp:lastModifiedBy>
  <cp:lastPrinted>2022-03-31T17:06:21Z</cp:lastPrinted>
  <dcterms:created xsi:type="dcterms:W3CDTF">1999-04-22T11:09:24Z</dcterms:created>
  <dcterms:modified xsi:type="dcterms:W3CDTF">2023-07-26T19:20:44Z</dcterms:modified>
</cp:coreProperties>
</file>